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tagem de Serviços" sheetId="1" state="visible" r:id="rId3"/>
    <sheet name="Tipos de Entrega" sheetId="2" state="visible" r:id="rId4"/>
    <sheet name="Glossário" sheetId="3" state="visible" r:id="rId5"/>
    <sheet name="ANEXO IV - Kits por Polo" sheetId="4" state="hidden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<sst xmlns="http://schemas.openxmlformats.org/spreadsheetml/2006/main" count="10172" uniqueCount="3485">
  <si>
    <t xml:space="preserve">ANEXO V – PLANILHA DE SERVIÇOS E PREÇOS UNITÁRIOS</t>
  </si>
  <si>
    <t xml:space="preserve">Processo nº AGSUS.024557/2026-83. Serviços e unidades do Quadro VI; regras de medição, peso taxado e cubagem no item 8 do TR.</t>
  </si>
  <si>
    <t xml:space="preserve">Proponente / CNPJ</t>
  </si>
  <si>
    <t xml:space="preserve">Data e validade da proposta</t>
  </si>
  <si>
    <t xml:space="preserve">Armazenagem – altura máxima de carga por posição-palete em metros (m), base 1,00 m × 1,20 m</t>
  </si>
  <si>
    <t xml:space="preserve">Armazenagem – peso máximo por posição-palete (kg)</t>
  </si>
  <si>
    <t xml:space="preserve">Destinos com rota atendida (mínimo de 70% – item 9.5 do TR)</t>
  </si>
  <si>
    <t xml:space="preserve">Quantidade de destinos com rotas Não Atendidas</t>
  </si>
  <si>
    <t xml:space="preserve">Amarelo: preenchimento pela proponente</t>
  </si>
  <si>
    <t xml:space="preserve">Item</t>
  </si>
  <si>
    <t xml:space="preserve">Código</t>
  </si>
  <si>
    <t xml:space="preserve">Serviço</t>
  </si>
  <si>
    <t xml:space="preserve">Unidade de medida</t>
  </si>
  <si>
    <t xml:space="preserve">Origem → destino</t>
  </si>
  <si>
    <t xml:space="preserve">Quantidade estimada 
(por ciclo de 6 meses)</t>
  </si>
  <si>
    <t xml:space="preserve">Preço unitário (R$)</t>
  </si>
  <si>
    <t xml:space="preserve">Preço estimado
(por ciclo de 6 meses)</t>
  </si>
  <si>
    <t xml:space="preserve">Preço total estimado
(24 meses)</t>
  </si>
  <si>
    <t xml:space="preserve">01.01</t>
  </si>
  <si>
    <t xml:space="preserve">Armazenagem</t>
  </si>
  <si>
    <t xml:space="preserve">posição-palete × dia</t>
  </si>
  <si>
    <t xml:space="preserve">Centros de distribuição</t>
  </si>
  <si>
    <t xml:space="preserve">02.01</t>
  </si>
  <si>
    <t xml:space="preserve">Movimentação de entrada (recebimento e endereçamento)</t>
  </si>
  <si>
    <t xml:space="preserve">unidade de material recebida</t>
  </si>
  <si>
    <t xml:space="preserve">—</t>
  </si>
  <si>
    <t xml:space="preserve">03.01</t>
  </si>
  <si>
    <t xml:space="preserve">Separação e expedição</t>
  </si>
  <si>
    <t xml:space="preserve">remessa expedida</t>
  </si>
  <si>
    <t xml:space="preserve">04.01</t>
  </si>
  <si>
    <t xml:space="preserve">Montagem de kits</t>
  </si>
  <si>
    <t xml:space="preserve">kit montado</t>
  </si>
  <si>
    <t xml:space="preserve">05.01</t>
  </si>
  <si>
    <t xml:space="preserve">Transferência entre centros de distribuição</t>
  </si>
  <si>
    <t xml:space="preserve">kg de peso taxado</t>
  </si>
  <si>
    <t xml:space="preserve">CD 1 – Manaus/AM ↔ CD 2 – Recife/PE</t>
  </si>
  <si>
    <t xml:space="preserve">05.02</t>
  </si>
  <si>
    <t xml:space="preserve">CD 1 – Manaus/AM ↔ CD 3 – Campo Grande/MS</t>
  </si>
  <si>
    <t xml:space="preserve">05.03</t>
  </si>
  <si>
    <t xml:space="preserve">CD 1 – Manaus/AM ↔ CD 4 – Curitiba/PR</t>
  </si>
  <si>
    <t xml:space="preserve">05.04</t>
  </si>
  <si>
    <t xml:space="preserve">CD 2 – Recife/PE ↔ CD 3 – Campo Grande/MS</t>
  </si>
  <si>
    <t xml:space="preserve">05.05</t>
  </si>
  <si>
    <t xml:space="preserve">CD 2 – Recife/PE ↔ CD 4 – Curitiba/PR</t>
  </si>
  <si>
    <t xml:space="preserve">05.06</t>
  </si>
  <si>
    <t xml:space="preserve">CD 3 – Campo Grande/MS ↔ CD 4 – Curitiba/PR</t>
  </si>
  <si>
    <t xml:space="preserve">06.01</t>
  </si>
  <si>
    <t xml:space="preserve">Distribuição e entrega – modal rodoviário</t>
  </si>
  <si>
    <t xml:space="preserve">CD 1 – Manaus/AM → destinos de acesso regular terrestre em AC</t>
  </si>
  <si>
    <t xml:space="preserve">06.02</t>
  </si>
  <si>
    <t xml:space="preserve">CD 1 – Manaus/AM → destinos de acesso regular terrestre em AM</t>
  </si>
  <si>
    <t xml:space="preserve">06.03</t>
  </si>
  <si>
    <t xml:space="preserve">CD 1 – Manaus/AM → destinos de acesso regular terrestre em AP</t>
  </si>
  <si>
    <t xml:space="preserve">06.04</t>
  </si>
  <si>
    <t xml:space="preserve">CD 1 – Manaus/AM → destinos de acesso regular terrestre em PA</t>
  </si>
  <si>
    <t xml:space="preserve">06.05</t>
  </si>
  <si>
    <t xml:space="preserve">CD 1 – Manaus/AM → destinos de acesso regular terrestre em RO</t>
  </si>
  <si>
    <t xml:space="preserve">06.06</t>
  </si>
  <si>
    <t xml:space="preserve">CD 1 – Manaus/AM → destinos de acesso regular terrestre em RR</t>
  </si>
  <si>
    <t xml:space="preserve">06.07</t>
  </si>
  <si>
    <t xml:space="preserve">CD 1 – Manaus/AM → destinos de acesso regular terrestre em TO</t>
  </si>
  <si>
    <t xml:space="preserve">06.08</t>
  </si>
  <si>
    <t xml:space="preserve">CD 2 – Recife/PE → destinos de acesso regular terrestre em AL</t>
  </si>
  <si>
    <t xml:space="preserve">06.09</t>
  </si>
  <si>
    <t xml:space="preserve">CD 2 – Recife/PE → destinos de acesso regular terrestre em BA</t>
  </si>
  <si>
    <t xml:space="preserve">06.10</t>
  </si>
  <si>
    <t xml:space="preserve">CD 2 – Recife/PE → destinos de acesso regular terrestre em CE</t>
  </si>
  <si>
    <t xml:space="preserve">06.11</t>
  </si>
  <si>
    <t xml:space="preserve">CD 2 – Recife/PE → destinos de acesso regular terrestre em MA</t>
  </si>
  <si>
    <t xml:space="preserve">06.12</t>
  </si>
  <si>
    <t xml:space="preserve">CD 2 – Recife/PE → destinos de acesso regular terrestre em PB</t>
  </si>
  <si>
    <t xml:space="preserve">06.13</t>
  </si>
  <si>
    <t xml:space="preserve">CD 2 – Recife/PE → destinos de acesso regular terrestre em PE</t>
  </si>
  <si>
    <t xml:space="preserve">06.14</t>
  </si>
  <si>
    <t xml:space="preserve">CD 2 – Recife/PE → destinos de acesso regular terrestre em PI</t>
  </si>
  <si>
    <t xml:space="preserve">06.15</t>
  </si>
  <si>
    <t xml:space="preserve">CD 2 – Recife/PE → destinos de acesso regular terrestre em RN</t>
  </si>
  <si>
    <t xml:space="preserve">06.16</t>
  </si>
  <si>
    <t xml:space="preserve">CD 2 – Recife/PE → destinos de acesso regular terrestre em SE</t>
  </si>
  <si>
    <t xml:space="preserve">06.17</t>
  </si>
  <si>
    <t xml:space="preserve">CD 3 – Campo Grande/MS → destinos de acesso regular terrestre em DF</t>
  </si>
  <si>
    <t xml:space="preserve">06.18</t>
  </si>
  <si>
    <t xml:space="preserve">CD 3 – Campo Grande/MS → destinos de acesso regular terrestre em GO</t>
  </si>
  <si>
    <t xml:space="preserve">06.19</t>
  </si>
  <si>
    <t xml:space="preserve">CD 3 – Campo Grande/MS → destinos de acesso regular terrestre em MS</t>
  </si>
  <si>
    <t xml:space="preserve">06.20</t>
  </si>
  <si>
    <t xml:space="preserve">CD 3 – Campo Grande/MS → destinos de acesso regular terrestre em MT</t>
  </si>
  <si>
    <t xml:space="preserve">06.21</t>
  </si>
  <si>
    <t xml:space="preserve">CD 4 – Curitiba/PR → destinos de acesso regular terrestre em ES</t>
  </si>
  <si>
    <t xml:space="preserve">06.22</t>
  </si>
  <si>
    <t xml:space="preserve">CD 4 – Curitiba/PR → destinos de acesso regular terrestre em MG</t>
  </si>
  <si>
    <t xml:space="preserve">06.23</t>
  </si>
  <si>
    <t xml:space="preserve">CD 4 – Curitiba/PR → destinos de acesso regular terrestre em PR</t>
  </si>
  <si>
    <t xml:space="preserve">06.24</t>
  </si>
  <si>
    <t xml:space="preserve">CD 4 – Curitiba/PR → destinos de acesso regular terrestre em RJ</t>
  </si>
  <si>
    <t xml:space="preserve">06.25</t>
  </si>
  <si>
    <t xml:space="preserve">CD 4 – Curitiba/PR → destinos de acesso regular terrestre em RS</t>
  </si>
  <si>
    <t xml:space="preserve">06.26</t>
  </si>
  <si>
    <t xml:space="preserve">CD 4 – Curitiba/PR → destinos de acesso regular terrestre em SC</t>
  </si>
  <si>
    <t xml:space="preserve">06.27</t>
  </si>
  <si>
    <t xml:space="preserve">CD 4 – Curitiba/PR → destinos de acesso regular terrestre em SP</t>
  </si>
  <si>
    <t xml:space="preserve">07.01</t>
  </si>
  <si>
    <t xml:space="preserve">Entrega em destino de acesso especial, sem rota terrestre regular (qualquer modal)</t>
  </si>
  <si>
    <t xml:space="preserve">entrega realizada por rota, por destino</t>
  </si>
  <si>
    <t xml:space="preserve">Destinos de acesso especial do Anexo III, um preço por destino – ver aba “Tipos de Entrega” – O total será baseado na soma dos preços dos destinos especiais alcançados pelo operador logístico.</t>
  </si>
  <si>
    <t xml:space="preserve">08.01</t>
  </si>
  <si>
    <t xml:space="preserve">Logística reversa</t>
  </si>
  <si>
    <t xml:space="preserve">Origem e destino indicados na RTC</t>
  </si>
  <si>
    <t xml:space="preserve">09.01</t>
  </si>
  <si>
    <t xml:space="preserve">Coleta em origem indicada pela AgSUS</t>
  </si>
  <si>
    <t xml:space="preserve">Coleta efetivamente realizada</t>
  </si>
  <si>
    <t xml:space="preserve">Endereço de coleta em rota de acesso regular</t>
  </si>
  <si>
    <t xml:space="preserve">-</t>
  </si>
  <si>
    <t xml:space="preserve">10.01</t>
  </si>
  <si>
    <t xml:space="preserve">Remessa porta-a-porta – modal rodoviário</t>
  </si>
  <si>
    <t xml:space="preserve">quilômetro (VG = VQ × QE)</t>
  </si>
  <si>
    <t xml:space="preserve">Endereços de origem e destino indicados na RTC</t>
  </si>
  <si>
    <t xml:space="preserve">11.01</t>
  </si>
  <si>
    <t xml:space="preserve">Remessa porta-a-porta – modais aéreo, fluvial ou combinado</t>
  </si>
  <si>
    <t xml:space="preserve">metro cúbico (VG = VM³ × ME)</t>
  </si>
  <si>
    <t xml:space="preserve">VALOR GLOBAL DA PROPOSTA (24 MESES)</t>
  </si>
  <si>
    <t xml:space="preserve">1. Os preços incluem todos os custos da execução, inclusive veículos, aeronaves e embarcações, vedada cobrança adicional por fretamento ou hora de voo (itens 8.1.9 e 15.4 do TR). Todas as linhas devem ser cotadas.</t>
  </si>
  <si>
    <t xml:space="preserve">2. Item 7: o preço remunera todo o percurso do centro de distribuição ao destino, qualquer que seja o modal ou a combinação de modais;</t>
  </si>
  <si>
    <t xml:space="preserve">3. Itens 10 e 11: VG = VQ × QE no modal rodoviário (VQ = preço do quilômetro; QE = distância rodoviária entre origem e destino) e VG = VM³ × ME nos modais aéreo, fluvial ou combinado (VM³ = preço do metro cúbico; ME = volume externo da remessa, aferido na forma do item 8.1.5 do TR).</t>
  </si>
  <si>
    <t xml:space="preserve">4. Item 1: a altura máxima e o peso máximo por posição-palete devem ser informados no cabeçalho.</t>
  </si>
  <si>
    <t xml:space="preserve">TIPOS DE ENTREGA: REGULAR, ESPECIAL E SEM ROTA</t>
  </si>
  <si>
    <t xml:space="preserve">Amarelo: preenchimento pela proponente
Origem no CD indicado, qualquer que seja o modal. 
Na coluna “TIPO DE ENTREGA” Marque “ROTA REGULAR” caso a entrega no endereço seja feita em rota padrão usual do operador logístico; Marque “ROTA ESPECIAL” se necessitar de rota customizada para realizar a entrega; Marque “NÃO POSSUI ROTA” se não houver meios para alcançar o localização de destino. A seguir, informe na coluna ”VALOR DA ROTA ESPECIAL” o valor proposto para entrega da quantidade apontada de kits para 1 ciclo de entrega de materiais.
Preencher o tipo de entrega como ROTA REGULAR ou ROTA ESPECIAL somente para os destinos que se compromete a atender, caso contrário preencher “NÃO POSSUI ROTA”.</t>
  </si>
  <si>
    <t xml:space="preserve">UF</t>
  </si>
  <si>
    <t xml:space="preserve">CD DE ORIGEM</t>
  </si>
  <si>
    <t xml:space="preserve">TIPO DE ENTREGA</t>
  </si>
  <si>
    <t xml:space="preserve">PREÇO DA ENTREGA NA ROTA (R$)
(PREENCHER SOMENTE PARA ROTA ESPECIAL)</t>
  </si>
  <si>
    <t xml:space="preserve">QUANTIDADE ESTIMADA POR CICLO 
(6 MESES)</t>
  </si>
  <si>
    <t xml:space="preserve">PESO ESTIMADO (KG) POR CICLO (6 MESES)</t>
  </si>
  <si>
    <t xml:space="preserve">MUNICIPIO_IBGE</t>
  </si>
  <si>
    <t xml:space="preserve">VOLUME ESTIMADO (L) POR CICLO 
(6 MESES)</t>
  </si>
  <si>
    <t xml:space="preserve">Peso Taxado Estimado 
(6 MESES)</t>
  </si>
  <si>
    <t xml:space="preserve">DSEI</t>
  </si>
  <si>
    <t xml:space="preserve">TIPO_DE_ESTABELECIMENTO</t>
  </si>
  <si>
    <t xml:space="preserve">SUBTIPO DE ESTABELECIMENTO</t>
  </si>
  <si>
    <t xml:space="preserve">NOME DO LOCAL</t>
  </si>
  <si>
    <t xml:space="preserve">NOME_DA_ESTRUTURA_CNES</t>
  </si>
  <si>
    <t xml:space="preserve">CNES</t>
  </si>
  <si>
    <t xml:space="preserve">GEOLOCALIZAÇÃO</t>
  </si>
  <si>
    <t xml:space="preserve">LATITUDE</t>
  </si>
  <si>
    <t xml:space="preserve">LONGITUDE</t>
  </si>
  <si>
    <t xml:space="preserve">TIPO_DE_ACESSO</t>
  </si>
  <si>
    <t xml:space="preserve">ENDEREÇO</t>
  </si>
  <si>
    <t xml:space="preserve">CEP</t>
  </si>
  <si>
    <t xml:space="preserve">GOOGLE MAPS</t>
  </si>
  <si>
    <t xml:space="preserve">AC</t>
  </si>
  <si>
    <t xml:space="preserve">CRUZEIRO DO SUL</t>
  </si>
  <si>
    <t xml:space="preserve">ALTO RIO JURUÁ</t>
  </si>
  <si>
    <t xml:space="preserve">SEDE</t>
  </si>
  <si>
    <t xml:space="preserve">DISTRITO SANITARIO ESPECIAL INDIGENA ALTO RIO JURUA</t>
  </si>
  <si>
    <t xml:space="preserve">-7.613041492721963, -72.6833008044458</t>
  </si>
  <si>
    <t xml:space="preserve">Terrestre</t>
  </si>
  <si>
    <t xml:space="preserve">RUA DO FORMOSO, Nº 225, BAIRRO FORMOSO - CRUZEIRO DO SUL - AC</t>
  </si>
  <si>
    <t xml:space="preserve">https://www.google.com/maps/place/DSEI+Alto+Rio+Juru%C3%A1/@-7.6133127,-72.6853822,17z/data=!4m14!1m7!3m6!1s0x9199cd6165e0bbf7:0x876a9f82997b719!2sDSEI+Alto+Rio+Juru%C3%A1!8m2!3d-7.6133171!4d-72.6832377!16s%2Fg%2F11n0kh24jh!3m5!1s0x9199cd6165e0bbf7:0x876a9f82997b719!8m2!3d-7.6133171!4d-72.6832377!16s%2Fg%2F11n0kh24jh?entry=ttu&amp;g_ep=EgoyMDI2MDgwMy4wIKXMDSoASAFQAw%3D%3D</t>
  </si>
  <si>
    <t xml:space="preserve">POLO BASE</t>
  </si>
  <si>
    <t xml:space="preserve">TIPO I</t>
  </si>
  <si>
    <t xml:space="preserve">POLO BASE DE CRUZEIRO DO SUL</t>
  </si>
  <si>
    <t xml:space="preserve">6917682</t>
  </si>
  <si>
    <t xml:space="preserve">-7.772897261884028, -72.20119711623123</t>
  </si>
  <si>
    <t xml:space="preserve">BR 364 KM 74, TERRA INDIGENA CAMPINAS , ALDEIA KATUKINA - CRUZEIRO DO SUL - AC</t>
  </si>
  <si>
    <t xml:space="preserve">https://www.google.com/maps/place/7%C2%B046'22.5%22S+72%C2%B012'04.2%22W/@-7.7729118,-72.2018094,255m/data=!3m2!1e3!4b1!4m4!3m3!8m2!3d-7.7729131!4d-72.2011657?hl=pt-BR&amp;entry=ttu&amp;g_ep=EgoyMDI2MDgxMC4wIKXMDSoASAFQAw%3D%3D</t>
  </si>
  <si>
    <t xml:space="preserve">FEIJÓ</t>
  </si>
  <si>
    <t xml:space="preserve">TIPO II</t>
  </si>
  <si>
    <t xml:space="preserve">POLO BASE DE FEIJO</t>
  </si>
  <si>
    <t xml:space="preserve">6748759</t>
  </si>
  <si>
    <t xml:space="preserve">-8.163549545631588, -70.35163036155558</t>
  </si>
  <si>
    <t xml:space="preserve">RUA 1º DE JANEIRO, Nº 71, BAIRRO SEGUNDO DISTRITO - FEIJÓ - AC</t>
  </si>
  <si>
    <t xml:space="preserve">https://www.google.com/maps/place/8%C2%B009'48.8%22S+70%C2%B021'05.9%22W/@-8.1636288,-70.3518458,135m/data=!3m1!1e3!4m4!3m3!8m2!3d-8.1635572!4d-70.3516313?hl=pt-BR&amp;entry=ttu&amp;g_ep=EgoyMDI2MDgxNi4wIKXMDSoASAFQAw%3D%3D</t>
  </si>
  <si>
    <t xml:space="preserve">JORDÃO</t>
  </si>
  <si>
    <t xml:space="preserve">POLO BASE INDIGENA JORDAO</t>
  </si>
  <si>
    <t xml:space="preserve">6430201</t>
  </si>
  <si>
    <t xml:space="preserve">-9.191054092164519, -71.94791629719262</t>
  </si>
  <si>
    <t xml:space="preserve">Terrestre + Aéreo</t>
  </si>
  <si>
    <t xml:space="preserve">RUA HILMAR GALVÃO, Nº S/N, BAIRRO CENTRO - JORDÃO - AC</t>
  </si>
  <si>
    <t xml:space="preserve">https://www.google.com/maps/place/9%C2%B011'27.8%22S+71%C2%B056'52.5%22W/@-9.1910614,-71.9479834,67m/data=!3m1!1e3!4m4!3m3!8m2!3d-9.191062!4d-71.947917!18m1!1e1?entry=ttu&amp;g_ep=EgoyMDI2MDgxMS4wIKXMDSoASAFQAw%3D%3D</t>
  </si>
  <si>
    <t xml:space="preserve">MARECHAL THAUMATURGO</t>
  </si>
  <si>
    <t xml:space="preserve">POLO BASE DE MARECHAL THAUMATURGO</t>
  </si>
  <si>
    <t xml:space="preserve">7625855</t>
  </si>
  <si>
    <t xml:space="preserve">-8.945972329745118, -72.78800023699553</t>
  </si>
  <si>
    <t xml:space="preserve">Terrestre + Fluvial ou Terrestre + Aéreo</t>
  </si>
  <si>
    <t xml:space="preserve">RUA RAIMUNDO BEZERRA, Nº 267, BAIRRO CENTRO, MARECHAL THAUMATURGO - AC</t>
  </si>
  <si>
    <t xml:space="preserve">https://www.google.com/maps/place/8%C2%B056'45.5%22S+72%C2%B047'16.8%22W/@-8.9459862,-72.7881531,67m/data=!3m1!1e3!4m4!3m3!8m2!3d-8.9459763!4d-72.788002?hl=pt-BR&amp;entry=ttu&amp;g_ep=EgoyMDI2MDgxMS4wIKXMDSoASAFQAw%3D%3D</t>
  </si>
  <si>
    <t xml:space="preserve">MÂNCIO LIMA</t>
  </si>
  <si>
    <t xml:space="preserve">CASAI</t>
  </si>
  <si>
    <t xml:space="preserve">CASAI MÂNCIO LIMA</t>
  </si>
  <si>
    <t xml:space="preserve">7345224</t>
  </si>
  <si>
    <t xml:space="preserve">-7.628801562582251, -72.88167891258509</t>
  </si>
  <si>
    <t xml:space="preserve">RUA 21 DE ABRIL, S/N, BAIRRO GUARANI, MÂNCIO LIMA - AC</t>
  </si>
  <si>
    <t xml:space="preserve">https://www.google.com/maps/place/7%C2%B037'43.7%22S+72%C2%B052'54.0%22W/@-7.6288042,-72.8817969,68m/data=!3m1!1e3!4m4!3m3!8m2!3d-7.6288114!4d-72.8816757?hl=pt-BR&amp;entry=ttu&amp;g_ep=EgoyMDI2MDgxMS4wIKXMDSoASAFQAw%3D%3D</t>
  </si>
  <si>
    <t xml:space="preserve">POLO BASE DE MANCIO LIMA</t>
  </si>
  <si>
    <t xml:space="preserve">6955525</t>
  </si>
  <si>
    <t xml:space="preserve">-7.607036634623475, -72.90752422674916</t>
  </si>
  <si>
    <t xml:space="preserve">AVENIDA JAPIIM JOSE, S/N MARTINS , MANCIO LIMA - AC</t>
  </si>
  <si>
    <t xml:space="preserve">https://www.google.com/maps?q=-7.607043743133545,-72.90752410888672&amp;z=17&amp;hl=pt-BR</t>
  </si>
  <si>
    <t xml:space="preserve">PORTO WALTER</t>
  </si>
  <si>
    <t xml:space="preserve">POLO BASE DE PORTO WALTER</t>
  </si>
  <si>
    <t xml:space="preserve">6308740</t>
  </si>
  <si>
    <t xml:space="preserve">-8.264217388018807, -72.74371816149976</t>
  </si>
  <si>
    <t xml:space="preserve">RUA DJALMA CORREIA, Nº 188, BAIRRO CRISTO REI - PORTO WALTER - AC</t>
  </si>
  <si>
    <t xml:space="preserve">https://www.google.com/maps/place/8%C2%B015'51.3%22S+72%C2%B044'37.4%22W/@-8.264254,-72.7436501,120m/data=!3m1!1e3!4m4!3m3!8m2!3d-8.2642384!4d-72.743721?hl=pt-BR&amp;entry=ttu&amp;g_ep=EgoyMDI2MDgxMC4wIKXMDSoASAFQAw%3D%3D</t>
  </si>
  <si>
    <t xml:space="preserve">TARAUACÁ</t>
  </si>
  <si>
    <t xml:space="preserve">UNIDADE ASSISTENCIAL A SAUDE INDIGENA DE TARAUACA POLO BASE</t>
  </si>
  <si>
    <t xml:space="preserve">6612385</t>
  </si>
  <si>
    <t xml:space="preserve">-8.160420081081686, -70.76662858664534</t>
  </si>
  <si>
    <t xml:space="preserve">R. BENJAMIN CONSTANT, Nº 1179, BAIRRO CENTRO - TARAUACÁ - AC</t>
  </si>
  <si>
    <t xml:space="preserve">https://www.google.com/maps/place/8%C2%B009'37.6%22S+70%C2%B045'59.9%22W/@-8.1603935,-70.7671811,270m/data=!3m1!1e3!4m4!3m3!8m2!3d-8.1604307!4d-70.7666313?hl=pt-BR&amp;entry=ttu&amp;g_ep=EgoyMDI2MDgxMS4wIKXMDSoASAFQAw%3D%3D</t>
  </si>
  <si>
    <t xml:space="preserve">ASSIS BRASIL</t>
  </si>
  <si>
    <t xml:space="preserve">ALTO RIO PURUS</t>
  </si>
  <si>
    <t xml:space="preserve">6428940</t>
  </si>
  <si>
    <t xml:space="preserve">-10.937544467597341, -69.56669386308094</t>
  </si>
  <si>
    <t xml:space="preserve">AVENIDA RAIMUNDO CHAAR, 633, CENTRO ASSIS BRASIL - AC</t>
  </si>
  <si>
    <t xml:space="preserve">https://www.google.com/maps?q=-10.93755,-69.56661111111111</t>
  </si>
  <si>
    <t xml:space="preserve">MANOEL URBANO</t>
  </si>
  <si>
    <t xml:space="preserve">2965941</t>
  </si>
  <si>
    <t xml:space="preserve">-8.837518802485235, -69.2623366204817</t>
  </si>
  <si>
    <t xml:space="preserve">RUA MENDES ARAÚJO, 1267, BAIRRO SÃO JOSÉ, MANOEL URBANO - AC</t>
  </si>
  <si>
    <t xml:space="preserve">https://www.google.com/maps?q=-8.83755,-69.26233611111111</t>
  </si>
  <si>
    <t xml:space="preserve">RIO BRANCO</t>
  </si>
  <si>
    <t xml:space="preserve">DSEI ALTO RIO PURUS</t>
  </si>
  <si>
    <t xml:space="preserve">-9.96112497455326, -67.82033124996076</t>
  </si>
  <si>
    <t xml:space="preserve">AV. ANTONIO DA ROCHA VIANA, 1584 bAIRRO: VILA IVONETE, RIO BRANCO - AC</t>
  </si>
  <si>
    <t xml:space="preserve">https://maps.app.goo.gl/3k49Re2QUbKZF3Hb9</t>
  </si>
  <si>
    <t xml:space="preserve">CASAI RIO BRANCO</t>
  </si>
  <si>
    <t xml:space="preserve">5591228</t>
  </si>
  <si>
    <t xml:space="preserve">-10.004849184005662, -67.84437772928402</t>
  </si>
  <si>
    <t xml:space="preserve">Rod. Transacreana, 284 - Floresta Sul, Rio Branco - AC</t>
  </si>
  <si>
    <t xml:space="preserve">https://maps.app.goo.gl/NRyYPASAdVxQKs8x5</t>
  </si>
  <si>
    <t xml:space="preserve">SANTA ROSA DO PURUS</t>
  </si>
  <si>
    <t xml:space="preserve">SANTA ROSA</t>
  </si>
  <si>
    <t xml:space="preserve">6289312</t>
  </si>
  <si>
    <t xml:space="preserve">-9.44343552727133, -70.48532726743491</t>
  </si>
  <si>
    <t xml:space="preserve">Terrestre + Fluvial</t>
  </si>
  <si>
    <t xml:space="preserve">RUA DO AEROPORTO, S/N, CIDADE NOVA, SANTA ROSA DO PURUS - AC</t>
  </si>
  <si>
    <t xml:space="preserve">https://www.google.com/maps?q=-9.443455555555555,-70.48535</t>
  </si>
  <si>
    <t xml:space="preserve">SENA MADUREIRA</t>
  </si>
  <si>
    <t xml:space="preserve">6697151</t>
  </si>
  <si>
    <t xml:space="preserve">-9.066508333333333, -68.65514722222223</t>
  </si>
  <si>
    <t xml:space="preserve">R. PADRE EGÍDIO, 295 - CENTRO, SENA MADUREIRA - AC</t>
  </si>
  <si>
    <t xml:space="preserve">https://www.google.com/maps?q=-9.066508333333333,-68.65514722222223</t>
  </si>
  <si>
    <t xml:space="preserve">AL</t>
  </si>
  <si>
    <t xml:space="preserve">TRAIPU</t>
  </si>
  <si>
    <t xml:space="preserve">ALAGOAS E SERGIPE</t>
  </si>
  <si>
    <t xml:space="preserve">ACONÃ</t>
  </si>
  <si>
    <t xml:space="preserve">UBSI ACONÃ</t>
  </si>
  <si>
    <t xml:space="preserve">6247571</t>
  </si>
  <si>
    <t xml:space="preserve">-10.070840766734483, -36.94276424325364</t>
  </si>
  <si>
    <t xml:space="preserve">ALDEIA ACONÃ, POVOADO BOM JARDIM TRAIPÚ - AL</t>
  </si>
  <si>
    <t xml:space="preserve">https://www.google.com/maps/place/10%C2%B004'15.0%22S+36%C2%B056'34.0%22W/@-10.0709756,-36.9430982,159m/data=!3m1!1e3!4m4!3m3!8m2!3d-10.0708408!4d-36.9427642?entry=ttu&amp;g_ep=EgoyMDI2MDgxNy4wIKXMDSoASAFQAw%3D%3D</t>
  </si>
  <si>
    <t xml:space="preserve">PARICONHA</t>
  </si>
  <si>
    <t xml:space="preserve">JERIPANKÓ</t>
  </si>
  <si>
    <t xml:space="preserve">UBSI JERIPANKO</t>
  </si>
  <si>
    <t xml:space="preserve">6235085</t>
  </si>
  <si>
    <t xml:space="preserve">-9.220865072056213, -38.024613782199694</t>
  </si>
  <si>
    <t xml:space="preserve">OURICURI, ZONA RURAL, PARICONHA - AL</t>
  </si>
  <si>
    <t xml:space="preserve">https://www.google.com/maps/place/9%C2%B013'15.2%22S+38%C2%B001'28.6%22W/@-9.2208947,-38.0271749,1073m/data=!3m2!1e3!4b1!4m4!3m3!8m2!3d-9.2209!4d-38.0246?entry=ttu&amp;g_ep=EgoyMDI2MDcxOS4wIKXMDSoASAFQAw%3D%3D</t>
  </si>
  <si>
    <t xml:space="preserve">ÁGUA BRANCA</t>
  </si>
  <si>
    <t xml:space="preserve">KALANKÓ</t>
  </si>
  <si>
    <t xml:space="preserve">POLO BASE TIPO I - KALANKÓ - SEDE</t>
  </si>
  <si>
    <t xml:space="preserve">6352219</t>
  </si>
  <si>
    <t xml:space="preserve">-9.176583333333333, -37.89256944444445</t>
  </si>
  <si>
    <t xml:space="preserve">SÍTIO JANUÁRIA, ZONA RURAL ÁGUA BRANCA - AL</t>
  </si>
  <si>
    <t xml:space="preserve">https://www.google.com/maps/place/Polo+Base+Kalank%C3%B3/@-9.1778867,-37.8938269,7218m/data=!3m1!1e3!4m6!3m5!1s0x708e5007502871d:0xeb3567cffe7bb8af!8m2!3d-9.1766076!4d-37.8926681!16s%2Fg%2F11z9f4_mcx?entry=ttu&amp;g_ep=EgoyMDI2MDgxMC4wIKXMDSoASAFQAw%3D%3D</t>
  </si>
  <si>
    <t xml:space="preserve">SÃO SEBASTIÃO</t>
  </si>
  <si>
    <t xml:space="preserve">KARAPOTÓ PLAKI-Ô</t>
  </si>
  <si>
    <t xml:space="preserve">POLO BASE I KARAPOTO PLAKI O</t>
  </si>
  <si>
    <t xml:space="preserve">2722550</t>
  </si>
  <si>
    <t xml:space="preserve">-10.007478395594266, -36.6193455291675</t>
  </si>
  <si>
    <t xml:space="preserve">ALDEIA KARAPOTO, ZONA RURAL, SÃO SEBASTIÃO - AL</t>
  </si>
  <si>
    <t xml:space="preserve">https://www.google.com/maps/place/10%C2%B000'27.1%22S+36%C2%B037'09.6%22W/@-10.007522,-36.6199785,176m/data=!3m2!1e3!4b1!4m4!3m3!8m2!3d-10.0075233!4d-36.6193348?entry=ttu&amp;g_ep=EgoyMDI2MDgxNy4wIKXMDSoASAFQAw%3D%3D</t>
  </si>
  <si>
    <t xml:space="preserve">KARAPOTÓ TERRA NOVA</t>
  </si>
  <si>
    <t xml:space="preserve">POLO BASE I KARAPOTÓ TERRA NOVA</t>
  </si>
  <si>
    <t xml:space="preserve">7482221</t>
  </si>
  <si>
    <t xml:space="preserve">-9.957677253626835, -36.60042183675927</t>
  </si>
  <si>
    <t xml:space="preserve">TERRA NOVA, ZONA RURAL, SÃO SEBASTIÃO - AL</t>
  </si>
  <si>
    <t xml:space="preserve">https://www.google.com/maps/place/9%C2%B057'28.2%22S+36%C2%B036'01.4%22W/@-9.9578333,-36.6003889,535m/data=!3m2!1e3!4b1!4m4!3m3!8m2!3d-9.9578333!4d-36.6003889?entry=ttu&amp;g_ep=EgoyMDI2MDgwNC4wIKXMDSoASAFQAw%3D%3D</t>
  </si>
  <si>
    <t xml:space="preserve">PORTO REAL DO COLÉGIO</t>
  </si>
  <si>
    <t xml:space="preserve">KARIRI XOKÓ</t>
  </si>
  <si>
    <t xml:space="preserve">UBSI KARIRI XOCÓ</t>
  </si>
  <si>
    <t xml:space="preserve">9982787</t>
  </si>
  <si>
    <t xml:space="preserve">-10.175373630735496, -36.83415868159578</t>
  </si>
  <si>
    <t xml:space="preserve">KARIRI XOCO, ZONA RURAL, PORTO REAL DO COLEGIO - AL</t>
  </si>
  <si>
    <t xml:space="preserve">https://www.google.com/maps/place//@-10.1752251,-36.8341332,134m/data=!3m1!1e3!4m6!1m5!3m4!2zMTDCsDEwJzMxLjMiUyAzNsKwNTAnMDMuMCJX!8m2!3d-10.1753736!4d-36.8341587?entry=ttu&amp;g_ep=EgoyMDI2MDgxNy4wIKXMDSoASAFQAw%3D%3D</t>
  </si>
  <si>
    <t xml:space="preserve">KARUAZU</t>
  </si>
  <si>
    <t xml:space="preserve">UBSI KARUAZU</t>
  </si>
  <si>
    <t xml:space="preserve">6383637</t>
  </si>
  <si>
    <t xml:space="preserve">-9.282777486861127, -38.01451470466418</t>
  </si>
  <si>
    <t xml:space="preserve">POVOADO CAMPINHO, ZONA RURAL, PARICONHA - AL</t>
  </si>
  <si>
    <t xml:space="preserve">https://www.google.com/maps/place/Polo+Base+Karuazu/@-9.2827694,-38.0146049,191m/data=!3m1!1e3!4m6!3m5!1s0x709210022ea3b1f:0x1d38ad3132d3fac2!8m2!3d-9.2828584!4d-38.0146428!16s%2Fg%2F11xfj5jb84?entry=ttu&amp;g_ep=EgoyMDI2MDcyNi4wIKXMDSoASAFQAw%3D%3D</t>
  </si>
  <si>
    <t xml:space="preserve">KATOKINN</t>
  </si>
  <si>
    <t xml:space="preserve">UBSI MARIA SÃO PEDRO CORREIA KATOKINN</t>
  </si>
  <si>
    <t xml:space="preserve">9001786</t>
  </si>
  <si>
    <t xml:space="preserve">-9.598694476569774, -37.75726250155304</t>
  </si>
  <si>
    <t xml:space="preserve">RUA BOA VISTA, 104 - ALTO DA BOA VISTA, PARICONHA - AL</t>
  </si>
  <si>
    <t xml:space="preserve">https://www.google.com/maps/place/Aldeia+Katokinn/@-9.2573201,-38.0078649,44m/data=!3m1!1e3!4m6!3m5!1s0x7091f57b1dcaeb3:0x834c30322fd78f01!8m2!3d-9.2573265!4d-38.0078092!16s%2Fg%2F11vj5fwn0y?entry=ttu&amp;g_ep=EgoyMDI2MDgxNy4wIKXMDSoASAFQAw%3D%3D</t>
  </si>
  <si>
    <t xml:space="preserve">INHAPI</t>
  </si>
  <si>
    <t xml:space="preserve">KOIUPANKÁ</t>
  </si>
  <si>
    <t xml:space="preserve">POLO BASE DE SAUDE INDIGENA KOIUPANKA</t>
  </si>
  <si>
    <t xml:space="preserve">4147847</t>
  </si>
  <si>
    <t xml:space="preserve">-9.215710641411084, -37.75717791852957</t>
  </si>
  <si>
    <t xml:space="preserve">ALDEIA ROCADO, ZONA RURAL INHAPI  - AL</t>
  </si>
  <si>
    <t xml:space="preserve">https://www.google.com/maps/place/9%C2%B012'56.6%22S+37%C2%B045'25.8%22W/@-9.215608,-37.7574101,113m/data=!3m1!1e3!4m4!3m3!8m2!3d-9.2157106!4d-37.7571779?entry=ttu&amp;g_ep=EgoyMDI2MDgxNy4wIKXMDSoASAFQAw%3D%3D</t>
  </si>
  <si>
    <t xml:space="preserve">MACEIÓ</t>
  </si>
  <si>
    <t xml:space="preserve">DSEI ALAGOAS E SERGIPE</t>
  </si>
  <si>
    <t xml:space="preserve">-9.60197421180051, -35.74816956467972</t>
  </si>
  <si>
    <t xml:space="preserve">AV. DURVAL DE GÓES MONTEIRO, 6001 - JARDIM PETRÓPOLIS, MACEIÓ - AL</t>
  </si>
  <si>
    <t xml:space="preserve">https://maps.app.goo.gl/Wk1RxcpzzgcVdLNo7</t>
  </si>
  <si>
    <t xml:space="preserve">CASA DE SAÚDE INDIGENA ALAGOA E SERGIPE</t>
  </si>
  <si>
    <t xml:space="preserve">-9.626937674233407, -35.73635869699505</t>
  </si>
  <si>
    <t xml:space="preserve">R. Eng°. Otávio Cabral, 386 - Gruta de Lourdes</t>
  </si>
  <si>
    <t xml:space="preserve">https://www.google.com/maps/place/9%C2%B037'37.6%22S+35%C2%B044'10.9%22W/@-9.6271968,-35.7364874,3a,75y,55.64h,90t/data=!3m7!1e1!3m5!1s-xQbZTh451z19tWdgzsuVw!2e0!6shttps:%2F%2Fstreetviewpixels-pa.googleapis.com%2Fv1%2Fthumbnail%3Fcb_client%3Dmaps_sv.tactile%26w%3D900%26h%3D600%26pitch%3D0%26panoid%3D-xQbZTh451z19tWdgzsuVw%26yaw%3D55.639893!7i16384!8i8192!4m4!3m3!8m2!3d-9.6271111!4d-35.7363611?entry=ttu&amp;g_ep=EgoyMDI2MDgxNi4wIKXMDSoASAFQAw%3D%3D</t>
  </si>
  <si>
    <t xml:space="preserve">FEIRA GRANDE</t>
  </si>
  <si>
    <t xml:space="preserve">TINGUI BOTÓ</t>
  </si>
  <si>
    <t xml:space="preserve">UBSI TINGUI BOTÓ</t>
  </si>
  <si>
    <t xml:space="preserve">2719312</t>
  </si>
  <si>
    <t xml:space="preserve">-9.898483557445223, -36.70588962444504</t>
  </si>
  <si>
    <t xml:space="preserve">TINGUI BOTO, ZONA RURAL, FEIRA GRANDE - AL</t>
  </si>
  <si>
    <t xml:space="preserve">https://www.google.com/maps/place/Polo+Base+de+sa%C3%BAde+Ind%C3%ADgena+Tingui-Bot%C3%B3/@-9.8983613,-36.7060509,3a,75y/data=!3m8!1e2!3m6!1sCIHM0ogKEICAgID8kYS-vAE!2e10!3e12!6shttps:%2F%2Flh3.googleusercontent.com%2Fgps-cs-s%2FAHRPTWn296YeCr5cz9xBwbMDxbj7gRgxqZ91ZNwoJhmeKsmMkQfYSA5PbEA3SVD5ljMNCLh189RUtxg4qLYPacfRog6kF7Uh1JI9nf_yyZNJhd6_WOomKnSs3ivpoBbAj9yLnCv3JAEm4g%3Dw152-h86-k-no!7i1920!8i1080!4m7!3m6!1s0x705cfe8e56ad423:0x8f43697784979191!8m2!3d-9.8984724!4d-36.7059455!10e5!16s%2Fg%2F11h760n0yr?entry=ttu&amp;g_ep=EgoyMDI2MDgwOS4wIKXMDSoASAFQAw%3D%3D</t>
  </si>
  <si>
    <t xml:space="preserve">JOAQUIM GOMES</t>
  </si>
  <si>
    <t xml:space="preserve">WASSU COCAL</t>
  </si>
  <si>
    <t xml:space="preserve">POLO BASE INDIGENA WASSU COCAL</t>
  </si>
  <si>
    <t xml:space="preserve">2720868</t>
  </si>
  <si>
    <t xml:space="preserve">-9.047527777777777, -35.71140277777778</t>
  </si>
  <si>
    <t xml:space="preserve">ALDEIA MASSU COCAL, ZONA RURAL JOAQUIM GOMES - AL</t>
  </si>
  <si>
    <t xml:space="preserve">https://www.google.com/maps/place/UBSI+wass%C3%BA+cocal/@-9.0447249,-35.7290038,15z/data=!4m10!1m2!2m1!1sPOLO+BASE+INDIGENA+WASSU+COCAL!3m6!1s0x700c5e397285f85:0x97393075ff42baeb!8m2!3d-9.0474428!4d-35.711596!15sCh5QT0xPIEJBU0UgSU5ESUdFTkEgV0FTU1UgQ09DQUySARFoZWFsdGhfY29uc3VsdGFudOABAA!16s%2Fg%2F11v0f5903x?entry=ttu&amp;g_ep=EgoyMDI2MDgxMC4wIKXMDSoASAFQAw%3D%3D</t>
  </si>
  <si>
    <t xml:space="preserve">PALMEIRA DOS ÍNDIOS</t>
  </si>
  <si>
    <t xml:space="preserve">XUCURU KARIRI</t>
  </si>
  <si>
    <t xml:space="preserve">POLO BASE II XUCURU KARIRI</t>
  </si>
  <si>
    <t xml:space="preserve">2010674</t>
  </si>
  <si>
    <t xml:space="preserve">-9.410329878127259, -36.645018033646195</t>
  </si>
  <si>
    <t xml:space="preserve">AVENIDA ALAGOAS, BAIRRO JARDIM BRASIL, PALMEIRA DOS INDIOS - AL</t>
  </si>
  <si>
    <t xml:space="preserve">https://www.google.com/maps/place/Polo+Base+Xucuru+Kariri/@-9.4104086,-36.6455357,88m/data=!3m1!1e3!4m14!1m7!3m6!1s0x7065f000ed1642b:0xcb5b18e438c526cc!2sPolo+Base+Xucuru+Kariri!8m2!3d-9.4103332!4d-36.6450088!16s%2Fg%2F11y_05xddr!3m5!1s0x7065f000ed1642b:0xcb5b18e438c526cc!8m2!3d-9.4103332!4d-36.6450088!16s%2Fg%2F11y_05xddr?entry=ttu&amp;g_ep=EgoyMDI2MDgxNy4wIKXMDSoASAFQAw%3D%3D</t>
  </si>
  <si>
    <t xml:space="preserve">AM</t>
  </si>
  <si>
    <t xml:space="preserve">SÃO GABRIEL DA CACHOEIRA</t>
  </si>
  <si>
    <t xml:space="preserve">ALTO RIO NEGRO</t>
  </si>
  <si>
    <t xml:space="preserve">BALAIO</t>
  </si>
  <si>
    <t xml:space="preserve">9493263</t>
  </si>
  <si>
    <t xml:space="preserve">0.3881670611974267, -66.64978084110783</t>
  </si>
  <si>
    <t xml:space="preserve">BR 307, S/N, SEM BAIRRO, SÃO GABRIEL DA CACHOEIRA - AM</t>
  </si>
  <si>
    <t xml:space="preserve">https://www.google.com/maps/place/0%C2%B023'17.4%22N+66%C2%B038'59.2%22W/@0.3880977,-66.649976,68m/data=!3m1!1e3!4m4!3m3!8m2!3d0.3881515!4d-66.6497782?entry=ttu&amp;g_ep=EgoyMDI2MDkwMi4wIKXMDSoASAFQAw%3D%3D</t>
  </si>
  <si>
    <t xml:space="preserve">CAMARÃO</t>
  </si>
  <si>
    <t xml:space="preserve">7620144</t>
  </si>
  <si>
    <t xml:space="preserve">0.622904485889007, -67.44909899627523</t>
  </si>
  <si>
    <t xml:space="preserve">COMUNIDADE CAMARAO, S/N, RIO ICANA, SÃO GABRIEL DA CACHOEIRA - AM</t>
  </si>
  <si>
    <t xml:space="preserve">https://www.google.com/maps/place/0%C2%B037'22.5%22N+67%C2%B026'56.8%22W/@0.6233269,-67.4526618,1537m/data=!3m1!1e3!4m4!3m3!8m2!3d0.6229045!4d-67.449099?entry=ttu&amp;g_ep=EgoyMDI2MDgyNS4wIKXMDSoASAFQAw%3D%3D</t>
  </si>
  <si>
    <t xml:space="preserve">CANADÁ</t>
  </si>
  <si>
    <t xml:space="preserve">9493360</t>
  </si>
  <si>
    <t xml:space="preserve">1.208720260723887, -69.01520289149737</t>
  </si>
  <si>
    <t xml:space="preserve">Terrestre + Aéreo + Fluvial</t>
  </si>
  <si>
    <t xml:space="preserve">ALDEIA CANADA, S/N, POLO BASE CANADA, SAO GABRIEL DA CACHOEIRA - AM</t>
  </si>
  <si>
    <t xml:space="preserve">https://www.google.com/maps?q=1.208707,-69.015192</t>
  </si>
  <si>
    <t xml:space="preserve">CARURU - TIQUIÉ</t>
  </si>
  <si>
    <t xml:space="preserve">7620241</t>
  </si>
  <si>
    <t xml:space="preserve">0.2734304057421738, -69.9144496772256</t>
  </si>
  <si>
    <t xml:space="preserve">COMUNIDADE ESTACAO CARURU, S/N, SAO GABRIEL DA CACHOEIRA - AM</t>
  </si>
  <si>
    <t xml:space="preserve">https://www.google.com/maps/place/0%C2%B016'24.4%22N+69%C2%B054'52.0%22W/@0.2734358,-69.9170246,1087m/data=!3m2!1e3!4b1!4m4!3m3!8m2!3d0.2734304!4d-69.9144497?entry=ttu&amp;g_ep=EgoyMDI2MDkwNi4wIKXMDSoASAFQAw%3D%3D</t>
  </si>
  <si>
    <t xml:space="preserve">CARURU - WAUPÉS</t>
  </si>
  <si>
    <t xml:space="preserve">CARURU - UAUPÉS</t>
  </si>
  <si>
    <t xml:space="preserve">9493417</t>
  </si>
  <si>
    <t xml:space="preserve">1.08837498063272, -69.32728432915367</t>
  </si>
  <si>
    <t xml:space="preserve">COMUNIDADE CARURU, S/N, SAO GABRIEL DA CACHOEIRA - AM</t>
  </si>
  <si>
    <t xml:space="preserve">https://www.google.com/maps/place/1%C2%B005'18.0%22N+69%C2%B019'38.2%22W/@1.0883441,-69.3279173,272m/data=!3m2!1e3!4b1!4m4!3m3!8m2!3d1.0883428!4d-69.3272736?entry=ttu&amp;g_ep=EgoyMDI2MDgyNS4wIKXMDSoASAFQAw%3D%3D</t>
  </si>
  <si>
    <t xml:space="preserve">BARCELOS</t>
  </si>
  <si>
    <t xml:space="preserve">CAUBURIS</t>
  </si>
  <si>
    <t xml:space="preserve">228699</t>
  </si>
  <si>
    <t xml:space="preserve">-1.17486963107311, -62.510258777601905</t>
  </si>
  <si>
    <t xml:space="preserve">COMUNIDADE CAUBURIS, S/N, RIO NEGRO, BARCELOS - AM</t>
  </si>
  <si>
    <t xml:space="preserve">https://www.google.com/maps/place/1%C2%B010'29.6%22S+62%C2%B030'36.9%22W/@-1.1748747,-62.5108993,272m/data=!3m2!1e3!4b1!4m4!3m3!8m2!3d-1.174876!4d-62.5102556?entry=ttu&amp;g_ep=EgoyMDI2MDkwNi4wIKXMDSoASAFQAw%3D%3D</t>
  </si>
  <si>
    <t xml:space="preserve">CUCUÍ</t>
  </si>
  <si>
    <t xml:space="preserve">7620306</t>
  </si>
  <si>
    <t xml:space="preserve">1.1962205507892916, -66.8367389070476</t>
  </si>
  <si>
    <t xml:space="preserve">AV RIO NEGRO, S/N, CENTRO II, SAO GABRIEL DA CACHOEIRA - AM</t>
  </si>
  <si>
    <t xml:space="preserve">https://www.google.com/maps/place/1%C2%B011'46.2%22N+66%C2%B050'12.3%22W/@1.1961709,-66.8373987,272m/data=!3m2!1e3!4b1!4m4!3m3!8m2!3d1.1961696!4d-66.836755?entry=ttu&amp;g_ep=EgoyMDI2MDkwMi4wIKXMDSoASAFQAw%3D%3D</t>
  </si>
  <si>
    <t xml:space="preserve">CUMARÚ</t>
  </si>
  <si>
    <t xml:space="preserve">228710</t>
  </si>
  <si>
    <t xml:space="preserve">-0.6024422532621627, -63.384486394042035</t>
  </si>
  <si>
    <t xml:space="preserve">Fluvial + Aéreo</t>
  </si>
  <si>
    <t xml:space="preserve">COMUNIDADE CUMARU, S/N, RIO NEGRO, BARCELOS - AM</t>
  </si>
  <si>
    <t xml:space="preserve">https://www.google.com/maps?q=-0.6023769999999999,-63.384451</t>
  </si>
  <si>
    <t xml:space="preserve">ILHA DAS FLORES</t>
  </si>
  <si>
    <t xml:space="preserve">7620152</t>
  </si>
  <si>
    <t xml:space="preserve">0.030224279754649447, -67.27257195337383</t>
  </si>
  <si>
    <t xml:space="preserve">COMUNIDADE ILHA DAS FLORES, S/N, COMUNIDADE, SAO GABRIEL DA CACHOEIRA - AM</t>
  </si>
  <si>
    <t xml:space="preserve">https://www.google.com/maps/place/0%C2%B001'48.8%22N+67%C2%B016'21.3%22W/@0.0302297,-67.2751469,1087m/data=!3m2!1e3!4b1!4m4!3m3!8m2!3d0.0302243!4d-67.272572?entry=ttu&amp;g_ep=EgoyMDI2MDgyNS4wIKXMDSoASAFQAw%3D%3D</t>
  </si>
  <si>
    <t xml:space="preserve">JURUTI</t>
  </si>
  <si>
    <t xml:space="preserve">7620217</t>
  </si>
  <si>
    <t xml:space="preserve">0.6257126127455286, -67.24760644692596</t>
  </si>
  <si>
    <t xml:space="preserve">COMUNIDADE JURUTI, S/N, SAO GABRIEL DA CACHOEIRA - AM</t>
  </si>
  <si>
    <t xml:space="preserve">https://www.google.com/maps/place/0%C2%B037'32.4%22N+67%C2%B014'51.4%22W/@0.625671,-67.2482421,272m/data=!3m2!1e3!4b1!4m4!3m3!8m2!3d0.6256697!4d-67.2475984?entry=ttu&amp;g_ep=EgoyMDI2MDgyNS4wIKXMDSoASAFQAw%3D%3D</t>
  </si>
  <si>
    <t xml:space="preserve">MARABITANA DO WAUPES</t>
  </si>
  <si>
    <t xml:space="preserve">7620853</t>
  </si>
  <si>
    <t xml:space="preserve">0.4319958936089096, -68.83492526800913</t>
  </si>
  <si>
    <t xml:space="preserve">RIO UAUPES, S,N, RIO UAUPES ZONA RURA, SAO GABRIEL DA CACHOEIRA - AM</t>
  </si>
  <si>
    <t xml:space="preserve">https://www.google.com/maps/place/0%C2%B025'55.2%22N+68%C2%B050'05.7%22W/@0.4319972,-68.835569,272m/data=!3m2!1e3!4b1!4m4!3m3!8m2!3d0.4319959!4d-68.8349253?entry=ttu&amp;g_ep=EgoyMDI2MDgyNS4wIKXMDSoASAFQAw%3D%3D</t>
  </si>
  <si>
    <t xml:space="preserve">SANTA ISABEL DO RIO NEGRO</t>
  </si>
  <si>
    <t xml:space="preserve">MASSARABÍ</t>
  </si>
  <si>
    <t xml:space="preserve">3818705</t>
  </si>
  <si>
    <t xml:space="preserve">-0.31711853878987795, -65.91619991809084</t>
  </si>
  <si>
    <t xml:space="preserve">COMUNIDADE DE MASSARABI, 1, RIO NEGRO, SANTA ISABEL DO RIO NEGRO - AM</t>
  </si>
  <si>
    <t xml:space="preserve">https://www.google.com/maps/place/0%C2%B019'01.8%22S+65%C2%B054'58.3%22W/@-0.3171682,-65.9168463,272m/data=!3m2!1e3!4b1!4m4!3m3!8m2!3d-0.3171695!4d-65.9162026?entry=ttu&amp;g_ep=EgoyMDI2MDgyNS4wIKXMDSoASAFQAw%3D%3D</t>
  </si>
  <si>
    <t xml:space="preserve">NAZARÉ DO ENUIXÍ</t>
  </si>
  <si>
    <t xml:space="preserve">3818713</t>
  </si>
  <si>
    <t xml:space="preserve">-0.524484668517736, -65.07944462913437</t>
  </si>
  <si>
    <t xml:space="preserve">COMUNIDADE NAZARE DO ENUIXI, S/N, RIO ENUIXI, SANTA ISABEL DO RIO NEGRO - AM</t>
  </si>
  <si>
    <t xml:space="preserve">https://www.google.com/maps/place/0%C2%B031'28.3%22S+65%C2%B004'46.0%22W/@-0.524337,-65.0812114,457m/data=!3m1!1e3!4m4!3m3!8m2!3d-0.5245258!4d-65.0794448?entry=ttu&amp;g_ep=EgoyMDI2MDgyNS4wIKXMDSoASAFQAw%3D%3D</t>
  </si>
  <si>
    <t xml:space="preserve">PARI-CACHOEIRA</t>
  </si>
  <si>
    <t xml:space="preserve">9493433</t>
  </si>
  <si>
    <t xml:space="preserve">0.2525568594599458, -69.79009283278118</t>
  </si>
  <si>
    <t xml:space="preserve">RIO TIQUIE, S/N, RIO TIQUIE, SAO GABRIEL DA CACHOEIRA - AM</t>
  </si>
  <si>
    <t xml:space="preserve">https://www.google.com/maps/place/0%C2%B015'08.6%22N+69%C2%B047'24.3%22W/@0.2523906,-69.792657,1087m/data=!3m2!1e3!4b1!4m4!3m3!8m2!3d0.2523852!4d-69.7900821?entry=ttu&amp;g_ep=EgoyMDI2MDkwNi4wIKXMDSoASAFQAw%3D%3D</t>
  </si>
  <si>
    <t xml:space="preserve">SERRINHA</t>
  </si>
  <si>
    <t xml:space="preserve">3818721</t>
  </si>
  <si>
    <t xml:space="preserve">-0.48173818614271097, -64.82729315367338</t>
  </si>
  <si>
    <t xml:space="preserve">COMUNIDADE DE SERRINHA, 2, RIO NEGRO, SANTA ISABEL DO RIO NEGRO - AM</t>
  </si>
  <si>
    <t xml:space="preserve">https://www.google.com/maps/place/0%C2%B028'54.3%22S+64%C2%B049'38.3%22W/@-0.4817369,-64.8279369,272m/data=!3m2!1e3!4b1!4m4!3m3!8m2!3d-0.4817382!4d-64.8272932?entry=ttu&amp;g_ep=EgoyMDI2MDkwOC4wIKXMDSoASAFQAw%3D%3D</t>
  </si>
  <si>
    <t xml:space="preserve">DSEI ALTO RIO NEGRO</t>
  </si>
  <si>
    <t xml:space="preserve">7047312</t>
  </si>
  <si>
    <t xml:space="preserve">-0.13546161436672582, -67.08050570212734</t>
  </si>
  <si>
    <t xml:space="preserve">AV. SETE DE SETEMBRO, 500 - SÃO GABRIEL DA CACHOEIRA - AM</t>
  </si>
  <si>
    <t xml:space="preserve">https://www.google.com/maps/place/0%C2%B008'07.8%22S+67%C2%B004'49.9%22W/@-0.1355461,-67.0805433,3a,75y,39h,90t/data=!3m8!1e1!3m6!1sCIHM0ogKEICAgIDu0ovBxQE!2e10!3e11!6shttps:%2F%2Flh3.googleusercontent.com%2Fgpms-cs-s%2FAFP8RcPJyIsxIssMAm7Dz5Qi90Dzp8wI28naN63zPvmYIjawwepprqUlIz0Y_KcGFn-H8SV-E_--TZxltSV3TnY9jtNlhJQh0mWrgREgM74EZJQ_-qAi1pkgNspFWZr_dy8vV3h5kQ6NHA%3Dw900-h600-k-no-pi0-ya319.9327893085937-ro0-fo100!7i3840!8i1920!4m4!3m3!8m2!3d-0.1355093!4d-67.080513?entry=ttu&amp;g_ep=EgoyMDI2MDgyNS4wIKXMDSoASAFQAw%3D%3D</t>
  </si>
  <si>
    <t xml:space="preserve">CASA DE SAUDE INDIGENA DO ALTO RIO NEGRO</t>
  </si>
  <si>
    <t xml:space="preserve">7628374</t>
  </si>
  <si>
    <t xml:space="preserve">-0.12097245170761113, -67.09712914907792</t>
  </si>
  <si>
    <t xml:space="preserve">ESTRADA DO DABARU SAO GABRIEL DA CACHOEIRA - AM</t>
  </si>
  <si>
    <t xml:space="preserve">https://www.google.com/maps/place/0%C2%B007'15.8%22S+67%C2%B005'49.8%22W/@-0.1210515,-67.097822,272m/data=!3m2!1e3!4b1!4m4!3m3!8m2!3d-0.1210528!4d-67.0971783?authuser=0&amp;entry=ttu&amp;g_ep=EgoyMDI2MDkwMi4wIKXMDSoASAFQAw%3D%3D</t>
  </si>
  <si>
    <t xml:space="preserve">SÃO GABRIEL DO PAPURI</t>
  </si>
  <si>
    <t xml:space="preserve">9493425</t>
  </si>
  <si>
    <t xml:space="preserve">0.7233008121108494, -69.49785914229774</t>
  </si>
  <si>
    <t xml:space="preserve">COMUNIDADE SAO GABRIEL DO PAPURI, S/N, RIO AUPES, SAO GABRIEL DA CACHOEIRA - AM</t>
  </si>
  <si>
    <t xml:space="preserve">https://www.google.com/maps/place/0%C2%B043'23.8%22N+69%C2%B029'52.3%22W/@0.7235241,-69.4979329,89m/data=!3m1!1e3!4m4!3m3!8m2!3d0.7232778!4d-69.4978611?entry=ttu&amp;g_ep=EgoyMDI2MDkwNi4wIKXMDSoASAFQAw%3D%3D</t>
  </si>
  <si>
    <t xml:space="preserve">SÃO JOAQUIM</t>
  </si>
  <si>
    <t xml:space="preserve">9493387</t>
  </si>
  <si>
    <t xml:space="preserve">1.7098096720699603, -69.3844189003</t>
  </si>
  <si>
    <t xml:space="preserve">ALTO RIO ICANA, S/N, RIO ICANA, SAO GABRIEL DA CACHOEIRA - AM</t>
  </si>
  <si>
    <t xml:space="preserve">https://www.google.com/maps/place//@1.709811,-69.3850626,272m/data=!3m1!1e3!4m6!1m5!3m4!2zMcKwNDInMzUuMyJOIDY5wrAyMycwMy45Ilc!8m2!3d1.7098097!4d-69.3844189?entry=ttu&amp;g_ep=EgoyMDI2MDkwNi4wIKXMDSoASAFQAw%3D%3D</t>
  </si>
  <si>
    <t xml:space="preserve">SÃO JOSÉ II</t>
  </si>
  <si>
    <t xml:space="preserve">7620195</t>
  </si>
  <si>
    <t xml:space="preserve">0.2248821531824245, -69.6140385288349</t>
  </si>
  <si>
    <t xml:space="preserve">COMUNIDADE SAO JOSE II, S/N, RIO TIQUIE ZONA RURA, SAO GABRIEL DA CACHOEIRA - AM</t>
  </si>
  <si>
    <t xml:space="preserve">https://www.google.com/maps/place/0%C2%B013'28.9%22N+69%C2%B036'50.5%22W/@0.2247002,-69.6158406,1087m/data=!3m2!1e3!4b1!4m4!3m3!8m2!3d0.2246964!4d-69.6140199?entry=ttu&amp;g_ep=EgoyMDI2MDkwNi4wIKXMDSoASAFQAw%3D%3D</t>
  </si>
  <si>
    <t xml:space="preserve">TAPERA</t>
  </si>
  <si>
    <t xml:space="preserve">228680</t>
  </si>
  <si>
    <t xml:space="preserve">-0.1905266198151551, -64.07849783651079</t>
  </si>
  <si>
    <t xml:space="preserve">COMUNIDADE TAPERA, S/N, RIO PADAUIRI, BARCELOS - AM</t>
  </si>
  <si>
    <t xml:space="preserve">https://www.google.com/maps?q=-0.19089899999999999,-64.078287</t>
  </si>
  <si>
    <t xml:space="preserve">TAPERERA</t>
  </si>
  <si>
    <t xml:space="preserve">POLO BASE TAPERERA</t>
  </si>
  <si>
    <t xml:space="preserve">7620233</t>
  </si>
  <si>
    <t xml:space="preserve">-0.3734182033920762, -66.28771321809086</t>
  </si>
  <si>
    <t xml:space="preserve">COMUNIDADE ITAPERERA, S/N, COMUNIDADE ZONA RURA, SAO GABRIEL DA CACHOEIRA - AM</t>
  </si>
  <si>
    <t xml:space="preserve">https://www.google.com/maps/place/0%C2%B022'24.5%22S+66%C2%B017'15.8%22W/@-0.3734625,-66.2883596,272m/data=!3m2!1e3!4b1!4m4!3m3!8m2!3d-0.3734638!4d-66.2877159?entry=ttu&amp;g_ep=EgoyMDI2MDkwMi4wIKXMDSoASAFQAw%3D%3D</t>
  </si>
  <si>
    <t xml:space="preserve">TARACUÁ</t>
  </si>
  <si>
    <t xml:space="preserve">9523022</t>
  </si>
  <si>
    <t xml:space="preserve">0.12879889167396008, -68.54196146959423</t>
  </si>
  <si>
    <t xml:space="preserve">VILA CONCEICAO, S/N, RIO UAUPES, SAO GABRIEL DA CACHOEIRA - AM</t>
  </si>
  <si>
    <t xml:space="preserve">https://www.google.com/maps/place/0%C2%B007'43.7%22N+68%C2%B032'31.1%22W/@0.1288002,-68.5426052,272m/data=!3m2!1e3!4b1!4m4!3m3!8m2!3d0.1287989!4d-68.5419615?entry=ttu&amp;g_ep=EgoyMDI2MDkwMi4wIKXMDSoASAFQAw%3D%3D</t>
  </si>
  <si>
    <t xml:space="preserve">TUCUMÃ</t>
  </si>
  <si>
    <t xml:space="preserve">9523006</t>
  </si>
  <si>
    <t xml:space="preserve">1.4889073954031486, -68.64461047096101</t>
  </si>
  <si>
    <t xml:space="preserve">COMUNIDADE TUCUMA HUPTA, S/N, RIO ICANA, SÃO GABRIEL DA CACHOEIRA - AM</t>
  </si>
  <si>
    <t xml:space="preserve">https://www.google.com/maps/place/1%C2%B029'20.0%22N+68%C2%B038'40.6%22W/@1.4888812,-68.6452544,272m/data=!3m2!1e3!4b1!4m4!3m3!8m2!3d1.4888799!4d-68.6446107?entry=ttu&amp;g_ep=EgoyMDI2MDgyNS4wIKXMDSoASAFQAw%3D%3D</t>
  </si>
  <si>
    <t xml:space="preserve">TUNUÍ-CACHOEIRA</t>
  </si>
  <si>
    <t xml:space="preserve">7620187</t>
  </si>
  <si>
    <t xml:space="preserve">1.3901087783200978, -68.15436662883566</t>
  </si>
  <si>
    <t xml:space="preserve">COMUNIDADE TUNUI, S/N, COMUNIDADE TUNUI, SAO GABRIEL DA CACHOEIRA - AM</t>
  </si>
  <si>
    <t xml:space="preserve">https://www.google.com/maps/place/Polo+Base+TUNU%C3%8D+CACHOEIRA-Dsei/@1.390452,-68.1543559,384m/data=!3m1!1e3!4m6!3m5!1s0x8e06dfc5bd5763e3:0x75e334a644218860!8m2!3d1.3901709!4d-68.1543681!16s%2Fg%2F11n8yxnnhz?entry=ttu&amp;g_ep=EgoyMDI2MDgxMi4wIKXMDSoASAFQAw%3D%3D</t>
  </si>
  <si>
    <t xml:space="preserve">VILA NOVA</t>
  </si>
  <si>
    <t xml:space="preserve">7620160</t>
  </si>
  <si>
    <t xml:space="preserve">1.3401485331936631, -67.23986146471745</t>
  </si>
  <si>
    <t xml:space="preserve">VILA NOVA, S/N, RIO XIE, SAO GABRIEL DA CACHOEIRA - AM</t>
  </si>
  <si>
    <t xml:space="preserve">https://www.google.com/maps/place/1%C2%B020'24.5%22N+67%C2%B014'23.5%22W/@1.3401385,-67.2401283,136m/data=!3m1!1e3!4m4!3m3!8m2!3d1.3401244!4d-67.2398561?entry=ttu&amp;g_ep=EgoyMDI2MDkwNi4wIKXMDSoASAFQAw%3D%3D</t>
  </si>
  <si>
    <t xml:space="preserve">YAUARETÊ</t>
  </si>
  <si>
    <t xml:space="preserve">9493190</t>
  </si>
  <si>
    <t xml:space="preserve">0.6042113181237969, -69.19607365201752</t>
  </si>
  <si>
    <t xml:space="preserve">VILA SAO MIGUEL, S/N, VILA SAO MIGUEL, SAO GABRIEL DA CACHOEIRA - AM</t>
  </si>
  <si>
    <t xml:space="preserve">https://www.google.com/maps/place/0%C2%B036'15.2%22N+69%C2%B011'45.9%22W/@0.6042167,-69.1986486,1087m/data=!3m2!1e3!4b1!4m4!3m3!8m2!3d0.6042113!4d-69.1960737?entry=ttu&amp;g_ep=EgoyMDI2MDkwNi4wIKXMDSoASAFQAw%3D%3D</t>
  </si>
  <si>
    <t xml:space="preserve">BOCA DO ACRE</t>
  </si>
  <si>
    <t xml:space="preserve">7299761</t>
  </si>
  <si>
    <t xml:space="preserve">-8.775694444444444, -67.32931666666667</t>
  </si>
  <si>
    <t xml:space="preserve">R. BLOCO DOIS, 505 - PLATÔ DO PIQUIÁ, BOCA DO ACRE - AM</t>
  </si>
  <si>
    <t xml:space="preserve">https://www.google.com/maps?q=-8.775694444444444,-67.32931666666667</t>
  </si>
  <si>
    <t xml:space="preserve">PAUINI</t>
  </si>
  <si>
    <t xml:space="preserve">7756240</t>
  </si>
  <si>
    <t xml:space="preserve">-7.70881813953433, -66.99814098743326</t>
  </si>
  <si>
    <t xml:space="preserve">ESTRADA PNI 01 - PANTANAL, PAUINI - AM</t>
  </si>
  <si>
    <t xml:space="preserve">https://www.google.com/maps/place/Polo+Base+de+Sa%C3%BAde+Indigina+de+Pauini/@-7.7088799,-66.9982872,90m/data=!3m1!1e3!4m12!1m5!3m4!2zN8KwNDInMzIuMCJTIDY2wrA1OSc1My4zIlc!8m2!3d-7.7088865!4d-66.998148!3m5!1s0x922849d87aa1fb8b:0x9d34e747e69ac5d!8m2!3d-7.7088211!4d-66.9981346!16s%2Fg%2F11yh2zssdp?entry=ttu&amp;g_ep=EgoyMDI2MDcyOS4wIKXMDSoASAFQAw%3D%3D</t>
  </si>
  <si>
    <t xml:space="preserve">AMATURÁ</t>
  </si>
  <si>
    <t xml:space="preserve">ALTO RIO SOLIMÕES</t>
  </si>
  <si>
    <t xml:space="preserve">CASA DE APOIO A SAUDE INDIGENA LOCAL DE AMATURA</t>
  </si>
  <si>
    <t xml:space="preserve">7779208</t>
  </si>
  <si>
    <t xml:space="preserve">-3.3617038031053093, -68.1962203647158</t>
  </si>
  <si>
    <t xml:space="preserve">RUA FREI REINALDO BAIRRRO CENTRO AMATURÁ-AM</t>
  </si>
  <si>
    <t xml:space="preserve">https://www.google.com/maps/place/3%C2%B021'42.1%22S+68%C2%B011'46.4%22W/@-3.3617025,-68.1968641,271m/data=!3m2!1e3!4b1!4m4!3m3!8m2!3d-3.3617038!4d-68.1962204?entry=ttu&amp;g_ep=EgoyMDI2MDgyMy4wIKXMDSoASAFQAw%3D%3D</t>
  </si>
  <si>
    <t xml:space="preserve">TABATINGA</t>
  </si>
  <si>
    <t xml:space="preserve">BELÉM DO SOLIMÕES</t>
  </si>
  <si>
    <t xml:space="preserve">6992803</t>
  </si>
  <si>
    <t xml:space="preserve">-4.041656339288278, -69.52469585865894</t>
  </si>
  <si>
    <t xml:space="preserve">Fluvial</t>
  </si>
  <si>
    <t xml:space="preserve">COMUNIDADE BELEM DO SOLIMOES, TABATINGA - AM</t>
  </si>
  <si>
    <t xml:space="preserve">https://www.google.com/maps/place/4%C2%B002'30.3%22S+69%C2%B031'28.9%22W/@-4.042019,-69.5257152,558m/data=!3m1!1e3!4m4!3m3!8m2!3d-4.0417405!4d-69.5246947?hl=pt-BR&amp;entry=ttu&amp;g_ep=EgoyMDI2MDgyMy4wIKXMDSoASAFQAw%3D%3D</t>
  </si>
  <si>
    <t xml:space="preserve">BENJAMIN CONSTANT</t>
  </si>
  <si>
    <t xml:space="preserve">CASA DE APOIO INDIGENA DE BENJAMIN CONSTANT</t>
  </si>
  <si>
    <t xml:space="preserve">7725299</t>
  </si>
  <si>
    <t xml:space="preserve">-4.379977443338808, -70.02688871160458</t>
  </si>
  <si>
    <t xml:space="preserve">RUA JOAO BARBOSA, N 347, BAIRRO CENTRO, BENJAMIN CONSTANT - AM</t>
  </si>
  <si>
    <t xml:space="preserve">https://www.google.com/maps/place/4%C2%B022'48.0%22S+70%C2%B001'36.8%22W/@-4.3799119,-70.026818,47m/data=!3m1!1e3!4m4!3m3!8m2!3d-4.38!4d-70.0268889?entry=ttu&amp;g_ep=EgoyMDI2MDgxOS4wIKXMDSoASAFQAw%3D%3D</t>
  </si>
  <si>
    <t xml:space="preserve">SANTO ANTÔNIO DO IÇÁ</t>
  </si>
  <si>
    <t xml:space="preserve">BETÂNIA</t>
  </si>
  <si>
    <t xml:space="preserve">7295820</t>
  </si>
  <si>
    <t xml:space="preserve">-3.0754067853994704, -68.06693434240186</t>
  </si>
  <si>
    <t xml:space="preserve">VILA BETANIA, ZONA RURAL, SANTO ANTÔNIO DO IÇA - AM</t>
  </si>
  <si>
    <t xml:space="preserve">https://www.google.com/maps/place/3%C2%B004'25.7%22S+68%C2%B003'56.1%22W/@-3.0738682,-68.0656041,47m/data=!3m1!1e3!4m4!3m3!8m2!3d-3.0738041!4d-68.0655746?hl=pt-BR&amp;entry=ttu&amp;g_ep=EgoyMDI2MDgxOS4wIKXMDSoASAFQAw%3D%3D</t>
  </si>
  <si>
    <t xml:space="preserve">SÃO PAULO DE OLIVENÇA</t>
  </si>
  <si>
    <t xml:space="preserve">CAMPO ALEGRE</t>
  </si>
  <si>
    <t xml:space="preserve">6818404</t>
  </si>
  <si>
    <t xml:space="preserve">-3.589040744347312, -69.38498945398038</t>
  </si>
  <si>
    <t xml:space="preserve">COMUNIDADE CAMPO ALEGRE,526, ZONA RURAL, SÃO PAULO DE OLIVENÇA - AM</t>
  </si>
  <si>
    <t xml:space="preserve">https://www.google.com/maps/place/3%C2%B035'20.9%22S+69%C2%B023'05.6%22W/@-3.5891846,-69.3851957,94m/data=!3m1!1e3!4m4!3m3!8m2!3d-3.5891492!4d-69.3848877?hl=pt-BR&amp;entry=ttu&amp;g_ep=EgoyMDI2MDgxOS4wIKXMDSoASAFQAw%3D%3D</t>
  </si>
  <si>
    <t xml:space="preserve">FEIJOAL</t>
  </si>
  <si>
    <t xml:space="preserve">5591171</t>
  </si>
  <si>
    <t xml:space="preserve">-4.296600075224613, -69.53812986541648</t>
  </si>
  <si>
    <t xml:space="preserve">FEIJOAL  ZONA RURAL , BENJAMIM CONSTANT - AM</t>
  </si>
  <si>
    <t xml:space="preserve">https://www.google.com/maps/search/Posto+de+Sa%C3%BAde/@-4.3005137,-69.5413142,47m/data=!3m1!1e3?hl=pt-BR&amp;entry=ttu&amp;g_ep=EgoyMDI2MDgxOS4wIKXMDSoASAFQAw%3D%3D</t>
  </si>
  <si>
    <t xml:space="preserve">FILADÉLFIA</t>
  </si>
  <si>
    <t xml:space="preserve">5480000</t>
  </si>
  <si>
    <t xml:space="preserve">-4.383435369072127, -69.99407282752958</t>
  </si>
  <si>
    <t xml:space="preserve">RUA TCHIMAUCU, 767 BAIRRO FILADELFIA BENJAMIM CONSTANT - AM</t>
  </si>
  <si>
    <t xml:space="preserve">https://www.google.com/maps/place/Polo+Base+Filad%C3%A9lfia/@-4.3834196,-69.9966813,753m/data=!3m1!1e3!4m14!1m7!3m6!1s0x91f2eb65b89e4a87:0xd53e8459a14e1fa9!2sPolo+Base+Filad%C3%A9lfia!8m2!3d-4.383425!4d-69.9941064!16s%2Fg%2F11smcjk3zh!3m5!1s0x91f2eb65b89e4a87:0xd53e8459a14e1fa9!8m2!3d-4.383425!4d-69.9941064!16s%2Fg%2F11smcjk3zh?hl=pt-BR&amp;entry=ttu&amp;g_ep=EgoyMDI2MDgxOS4wIKXMDSoASAFQAw%3D%3D</t>
  </si>
  <si>
    <t xml:space="preserve">NOVA ITÁLIA</t>
  </si>
  <si>
    <t xml:space="preserve">7007507</t>
  </si>
  <si>
    <t xml:space="preserve">-3.4088795702278314, -68.22490746471578</t>
  </si>
  <si>
    <t xml:space="preserve">RUA SOLIMÕES, BAIRRO CENTRO, AMATURÁ - AM</t>
  </si>
  <si>
    <t xml:space="preserve">https://www.google.com/maps/place/3%C2%B024'30.7%22S+68%C2%B013'30.0%22W/@-3.4085487,-68.225082,47m/data=!3m1!1e3!4m4!3m3!8m2!3d-3.4085223!4d-68.2249947?hl=pt-BR&amp;entry=ttu&amp;g_ep=EgoyMDI2MDgxOS4wIKXMDSoASAFQAw%3D%3D</t>
  </si>
  <si>
    <t xml:space="preserve">SANTO ANTONIO DO IÇA</t>
  </si>
  <si>
    <t xml:space="preserve">CASAI LOCAL INDIGENA DE SANTO ANTONIO DO IÇÁ</t>
  </si>
  <si>
    <t xml:space="preserve">9076433</t>
  </si>
  <si>
    <t xml:space="preserve">-3.1001523653939036, -67.94578363305405</t>
  </si>
  <si>
    <t xml:space="preserve">RUA PRESIDENTE MÊNDICE, S/N, BAIRRO CAMPINAS II, SANTO ANTONIO DO IÇÁ - AM</t>
  </si>
  <si>
    <t xml:space="preserve">69680000</t>
  </si>
  <si>
    <t xml:space="preserve">https://www.google.com/maps/place//@-3.1002248,-67.9457104,47m/data=!3m1!1e3!4m6!1m5!3m4!2zM8KwMDYnMDAuNiJTIDY3wrA1Nic0NC44Ilc!8m2!3d-3.1001728!4d-67.9457844?hl=pt-BR&amp;entry=ttu&amp;g_ep=EgoyMDI2MDgxOS4wIKXMDSoASAFQAw%3D%3D</t>
  </si>
  <si>
    <t xml:space="preserve">SUBPOLO</t>
  </si>
  <si>
    <t xml:space="preserve">SÃO FRANCISCO DO CANIMARI</t>
  </si>
  <si>
    <t xml:space="preserve">SAO FRANCISCO DE CANIMARI</t>
  </si>
  <si>
    <t xml:space="preserve">9329749</t>
  </si>
  <si>
    <t xml:space="preserve">-3.3857133010282676, -68.35145417793306</t>
  </si>
  <si>
    <t xml:space="preserve">COMUINIDADE ALDEIA SÃO FRACISCO AMATURA - AM</t>
  </si>
  <si>
    <t xml:space="preserve">https://www.google.com/maps/place/3%C2%B023'09.0%22S+68%C2%B021'12.8%22W/@-3.3857893,-68.35384,47m/data=!3m1!1e3!4m4!3m3!8m2!3d-3.3858333!4d-68.3535556?hl=pt-BR&amp;entry=ttu&amp;g_ep=EgoyMDI2MDgxOS4wIKXMDSoASAFQAw%3D%3D</t>
  </si>
  <si>
    <t xml:space="preserve">CASAI LOCAL INDIGENA DE SPO</t>
  </si>
  <si>
    <t xml:space="preserve">7998147</t>
  </si>
  <si>
    <t xml:space="preserve">-3.4674228678866683, -68.94514384623238</t>
  </si>
  <si>
    <t xml:space="preserve">RUA ESTRADA DE ARAJARATUBA, BAIRRO CAMPINAS, N 227, SÃO PAULO DE OLIVENÇA - AM</t>
  </si>
  <si>
    <t xml:space="preserve">https://www.google.com/maps/place/3%C2%B028'02.8%22S+68%C2%B056'42.5%22W/@-3.4674713,-68.9452761,47m/data=!3m1!1e3!4m4!3m3!8m2!3d-3.4674546!4d-68.945149?hl=pt-BR&amp;entry=ttu&amp;g_ep=EgoyMDI2MDgxOS4wIKXMDSoASAFQAw%3D%3D</t>
  </si>
  <si>
    <t xml:space="preserve">6938884</t>
  </si>
  <si>
    <t xml:space="preserve">-3.461983876185837, -68.91985248435127</t>
  </si>
  <si>
    <t xml:space="preserve">ESTRADA DO AJARATUBA, BAIRRO CAMPINAS, SÃO PAULO DE OLIVENÇA - AM</t>
  </si>
  <si>
    <t xml:space="preserve">https://www.google.com/maps/place/3%C2%B027'43.3%22S+68%C2%B055'11.3%22W/@-3.4620156,-68.9223733,754m/data=!3m2!1e3!4b1!4m4!3m3!8m2!3d-3.4620156!4d-68.9197984?hl=pt-BR&amp;entry=ttu&amp;g_ep=EgoyMDI2MDgyMy4wIKXMDSoASAFQAw%3D%3D</t>
  </si>
  <si>
    <t xml:space="preserve">DSEI ALTO SOLIMÕES</t>
  </si>
  <si>
    <t xml:space="preserve">-4.2199029976500055, -69.93430829631701</t>
  </si>
  <si>
    <t xml:space="preserve">RUA MARECHAL RONDON 279, SANTA ROSA</t>
  </si>
  <si>
    <t xml:space="preserve">https://www.google.com/maps/place/4%C2%B013'11.7%22S+69%C2%B056'03.5%22W/@-4.2199361,-69.9343492,47m/data=!3m1!1e3!4m4!3m3!8m2!3d-4.2199222!4d-69.9342905?hl=pt-BR&amp;entry=ttu&amp;g_ep=EgoyMDI2MDgxOS4wIKXMDSoASAFQAw%3D%3D</t>
  </si>
  <si>
    <t xml:space="preserve">CASA DE SAUDE DO INDIO DE TABATINGA</t>
  </si>
  <si>
    <t xml:space="preserve">-4.23967964568403, -69.9350069978411</t>
  </si>
  <si>
    <t xml:space="preserve">RUA SARGENTO OSCAR BAIRRO IBIRAPUERA, TABATINGA-AM</t>
  </si>
  <si>
    <t xml:space="preserve">https://www.google.com/maps/place/4%C2%B014'22.9%22S+69%C2%B056'06.0%22W/@-4.2396337,-69.9350739,47m/data=!3m1!1e3!4m4!3m3!8m2!3d-4.2396944!4d-69.935?hl=pt-BR&amp;entry=ttu&amp;g_ep=EgoyMDI2MDgxOS4wIKXMDSoASAFQAw%3D%3D</t>
  </si>
  <si>
    <t xml:space="preserve">TONANTINS</t>
  </si>
  <si>
    <t xml:space="preserve">CASAI LOCAL INDIGENA DE TONANTINS</t>
  </si>
  <si>
    <t xml:space="preserve">4337204</t>
  </si>
  <si>
    <t xml:space="preserve">-2.863568453019977, -67.77672689522231</t>
  </si>
  <si>
    <t xml:space="preserve">RUA AUGUSTO MALHEIROS, BAIRRO SÃO CRISTOVÃO, S/N - TONANTINS - AM</t>
  </si>
  <si>
    <t xml:space="preserve">https://www.google.com/maps/place/2%C2%B051'48.9%22S+67%C2%B046'36.2%22W/@-2.8636029,-67.7769006,47m/data=!3m1!1e3!4m4!3m3!8m2!3d-2.8635713!4d-67.7767342?hl=pt-BR&amp;entry=ttu&amp;g_ep=EgoyMDI2MDgxOS4wIKXMDSoASAFQAw%3D%3D</t>
  </si>
  <si>
    <t xml:space="preserve">POLO BASE SÃO SEBASTIÃO</t>
  </si>
  <si>
    <t xml:space="preserve">7194218</t>
  </si>
  <si>
    <t xml:space="preserve">-2.747798554024944, -67.59186059206743</t>
  </si>
  <si>
    <t xml:space="preserve">COMUIDADE INDIGENA SÃO SEBASTIÃO, ZONA RURAL, TONANTINS - AM</t>
  </si>
  <si>
    <t xml:space="preserve">https://www.google.com/maps/place/Polo+Base+de+Sa%C3%BAde+Ind%C3%ADgena+S%C3%A3o+Sebasti%C3%A3o+-+SESAI/@-2.7535065,-67.5920355,754m/data=!3m1!1e3!4m6!3m5!1s0x91f7cf5fd25e33d5:0xd4ca5ecd7f94572c!8m2!3d-2.7535091!4d-67.5920346!16s%2Fg%2F11pts3r24r?hl=pt-BR&amp;entry=ttu&amp;g_ep=EgoyMDI2MDgxOS4wIKXMDSoASAFQAw%3D%3D</t>
  </si>
  <si>
    <t xml:space="preserve">UMARIAÇÚ I</t>
  </si>
  <si>
    <t xml:space="preserve">UMARIAÇU I</t>
  </si>
  <si>
    <t xml:space="preserve">6955967</t>
  </si>
  <si>
    <t xml:space="preserve">-4.260813086200867, -69.93941664281421</t>
  </si>
  <si>
    <t xml:space="preserve">RUA SANTA CRUZ, BAIRRO UMARIAÇU I, TABATINGA- AM</t>
  </si>
  <si>
    <t xml:space="preserve">https://www.google.com/maps/place/4%C2%B015'39.5%22S+69%C2%B056'21.9%22W/@-4.2609612,-69.9400631,271m/data=!3m2!1e3!4b1!4m4!3m3!8m2!3d-4.2609625!4d-69.9394194?hl=pt-BR&amp;entry=ttu&amp;g_ep=EgoyMDI2MDgyMy4wIKXMDSoASAFQAw%3D%3D</t>
  </si>
  <si>
    <t xml:space="preserve">UMARIAÇÚ II</t>
  </si>
  <si>
    <t xml:space="preserve">UMARIAÇU II</t>
  </si>
  <si>
    <t xml:space="preserve">6712606</t>
  </si>
  <si>
    <t xml:space="preserve">-4.267760536822148, -69.9361915818873</t>
  </si>
  <si>
    <t xml:space="preserve">RUA TARUMA, 01 BAIRRO UMARIAÇU II, TABATINGA - AM</t>
  </si>
  <si>
    <t xml:space="preserve">https://www.google.com/maps/place/Polo+Base+Umaria%C3%A7u+2/@-4.2694141,-69.9365015,753m/data=!3m1!1e3!4m6!3m5!1s0x91f2f1cc0f480f9d:0xc9454e57b33d1981!8m2!3d-4.26941!4d-69.9365089!16s%2Fg%2F11vr7d5c68?hl=pt-BR&amp;entry=ttu&amp;g_ep=EgoyMDI2MDgxOS4wIKXMDSoASAFQAw%3D%3D</t>
  </si>
  <si>
    <t xml:space="preserve">VENDAVAL</t>
  </si>
  <si>
    <t xml:space="preserve">6771513</t>
  </si>
  <si>
    <t xml:space="preserve">-3.71134762203765, -69.44719431656631</t>
  </si>
  <si>
    <t xml:space="preserve">COMUNIDADE VENDAVAL, S/N, ZONA RURAL, SÃO PAULO DE OLIVENÇA, AMAZONAS - AM</t>
  </si>
  <si>
    <t xml:space="preserve">https://www.google.com/maps/search/Polo+Base+Vendaval+-+SESAI/@-3.7114553,-69.4472937,79m/data=!3m1!1e3?hl=pt-BR&amp;entry=ttu&amp;g_ep=EgoyMDI2MDgxOS4wIKXMDSoASAFQAw%3D%3D</t>
  </si>
  <si>
    <t xml:space="preserve">JAPURÁ</t>
  </si>
  <si>
    <t xml:space="preserve">VILA BITENCOURT</t>
  </si>
  <si>
    <t xml:space="preserve">POLO BASE VILA BITTENCOURT</t>
  </si>
  <si>
    <t xml:space="preserve">5244714</t>
  </si>
  <si>
    <t xml:space="preserve">-1.27456888888889, -69.4081158333333</t>
  </si>
  <si>
    <t xml:space="preserve">Aéreo</t>
  </si>
  <si>
    <t xml:space="preserve">COMUNIDADE SÃO JOSE DO RIO APAPORES, ZONA RURAL , JAPURA - AM</t>
  </si>
  <si>
    <t xml:space="preserve">https://www.google.com/maps/place/ALDEIA+S%C3%83O+JOS%C3%89+DE+APAP%C3%93RIS/@-1.2746674,-69.4082168,47m/data=!3m1!1e3!4m6!3m5!1s0x91fb8f7e35177205:0xa567392c638c577f!8m2!3d-1.2746288!4d-69.4082881!16s%2Fg%2F11shy2k6s6?hl=pt-BR&amp;entry=ttu&amp;g_ep=EgoyMDI2MDgxOS4wIKXMDSoASAFQAw%3D%3D</t>
  </si>
  <si>
    <t xml:space="preserve">NOVA OLINDA DO NORTE</t>
  </si>
  <si>
    <t xml:space="preserve">MANAUS</t>
  </si>
  <si>
    <t xml:space="preserve">ABACAXIS</t>
  </si>
  <si>
    <t xml:space="preserve">CASAI ABACAXIS</t>
  </si>
  <si>
    <t xml:space="preserve">9124888</t>
  </si>
  <si>
    <t xml:space="preserve">-3.896621210019974, -59.092798157935896</t>
  </si>
  <si>
    <t xml:space="preserve">RUA ITACOATIARA BAIRRO CHICOLANDIA, NOVA OLINDA DO NORTE - AM</t>
  </si>
  <si>
    <t xml:space="preserve">https://maps.app.goo.gl/7LyXLkb31da2fVwLA</t>
  </si>
  <si>
    <t xml:space="preserve">ANAMÃ</t>
  </si>
  <si>
    <t xml:space="preserve">POLO BASE INDIGENA ANAMA</t>
  </si>
  <si>
    <t xml:space="preserve">7694954</t>
  </si>
  <si>
    <t xml:space="preserve">-3.579016792902889, -61.405120788882776</t>
  </si>
  <si>
    <t xml:space="preserve">R. MANOEL NAZARÉ CORDEIRO, S/N, CENTRO, ANAMÃ - AM</t>
  </si>
  <si>
    <t xml:space="preserve">https://www.google.com/maps/place/Polo+Base+Anam%C3%A3/@-3.5790402,-61.4053079,65m/data=!3m1!1e3!4m6!3m5!1s0x9214cbea920cf5f7:0xaca99f4eb57aeac9!8m2!3d-3.5790194!4d-61.4051201!16s%2Fg%2F11zd54ryw7?entry=ttu&amp;g_ep=EgoyMDI2MDkwMS4wIKXMDSoASAFQAw%3D%3D</t>
  </si>
  <si>
    <t xml:space="preserve">RIO PRETO DA EVA</t>
  </si>
  <si>
    <t xml:space="preserve">BEIJA-FLOR</t>
  </si>
  <si>
    <t xml:space="preserve">POLO BASE BEIJA FLOR</t>
  </si>
  <si>
    <t xml:space="preserve">7919557</t>
  </si>
  <si>
    <t xml:space="preserve">-2.693204277337163, -59.699861125739545</t>
  </si>
  <si>
    <t xml:space="preserve">R. PLÁCIDO SERRANO, 29A, RIO PRETO DA EVA - AM</t>
  </si>
  <si>
    <t xml:space="preserve">https://maps.app.goo.gl/6bB9MuUd7aKmSrnq8</t>
  </si>
  <si>
    <t xml:space="preserve">BERURI</t>
  </si>
  <si>
    <t xml:space="preserve">POLO BASE BERURI</t>
  </si>
  <si>
    <t xml:space="preserve">7574037</t>
  </si>
  <si>
    <t xml:space="preserve">-3.9004076348033774, -61.37440439402637</t>
  </si>
  <si>
    <t xml:space="preserve">RUA DOM PEDRO I, 21, BERURI - AM</t>
  </si>
  <si>
    <t xml:space="preserve">https://maps.app.goo.gl/dRJmd9djaNWF6tJP8</t>
  </si>
  <si>
    <t xml:space="preserve">MANICORÉ</t>
  </si>
  <si>
    <t xml:space="preserve">BOCA DO JAUARI</t>
  </si>
  <si>
    <t xml:space="preserve">POLO BASE BOCA DO JAUARI</t>
  </si>
  <si>
    <t xml:space="preserve">9423389</t>
  </si>
  <si>
    <t xml:space="preserve">-6.246254587476238, -61.894759532223034</t>
  </si>
  <si>
    <t xml:space="preserve">RIO MADEIRA S/N, ALDEIA BOCA DO JAUARI, MANICORE - AM</t>
  </si>
  <si>
    <t xml:space="preserve">https://maps.app.goo.gl/52qwguPNtwVUnDMQ7</t>
  </si>
  <si>
    <t xml:space="preserve">MICROÁREA</t>
  </si>
  <si>
    <t xml:space="preserve">CAPANÃ GRANDE</t>
  </si>
  <si>
    <t xml:space="preserve">CAREIRO</t>
  </si>
  <si>
    <t xml:space="preserve">CAREIRO CASTANHO</t>
  </si>
  <si>
    <t xml:space="preserve">POLO BASE DO CAREIRO CASTANHO</t>
  </si>
  <si>
    <t xml:space="preserve">7323158</t>
  </si>
  <si>
    <t xml:space="preserve">-3.8199825981899935, -60.367830923937476</t>
  </si>
  <si>
    <t xml:space="preserve">AVENIDA ADAIL DE SA, S/N, CAREIRO - AM</t>
  </si>
  <si>
    <t xml:space="preserve">https://maps.app.goo.gl/nYgZscwoThDXWRE98</t>
  </si>
  <si>
    <t xml:space="preserve">BORBA</t>
  </si>
  <si>
    <t xml:space="preserve">IGAPÓ AÇU</t>
  </si>
  <si>
    <t xml:space="preserve">PIRANHA</t>
  </si>
  <si>
    <t xml:space="preserve">5359236</t>
  </si>
  <si>
    <t xml:space="preserve">-4.517497262740368, -60.23750288553412</t>
  </si>
  <si>
    <t xml:space="preserve">RIO IGAPO ACU, S/N, ZONA RURAL, BORBA - AM</t>
  </si>
  <si>
    <t xml:space="preserve">https://www.google.com/maps?q=-4.5175,-60.237500000000004</t>
  </si>
  <si>
    <t xml:space="preserve">KWATA</t>
  </si>
  <si>
    <t xml:space="preserve">KWATÁ</t>
  </si>
  <si>
    <t xml:space="preserve">5359198</t>
  </si>
  <si>
    <t xml:space="preserve">-4.226044103614212, -59.274623577347825</t>
  </si>
  <si>
    <t xml:space="preserve">RIO CANUMA, S/N, ZONA RURAL, BORBA - AM</t>
  </si>
  <si>
    <t xml:space="preserve">https://www.google.com/maps/place/Polo+base+kwat%C3%A1/@-4.2292098,-59.2446376,13093m/data=!3m1!1e3!4m6!3m5!1s0x9269d1000094a8e1:0xe7ec4ff39fb38503!8m2!3d-4.2260435!4d-59.2746218!16s%2Fg%2F11y6hy0sy2?entry=ttu&amp;g_ep=EgoyMDI2MDgwNS4xIKXMDSoASAFQAw%3D%3D</t>
  </si>
  <si>
    <t xml:space="preserve">LARANJAL</t>
  </si>
  <si>
    <t xml:space="preserve">5359201</t>
  </si>
  <si>
    <t xml:space="preserve">-4.00019399950551, -58.95405824955103</t>
  </si>
  <si>
    <t xml:space="preserve">https://www.google.com/maps/place/4%C2%B000'00.7%22S+58%C2%B057'14.6%22W/@-4.000191,-58.9542279,70m/data=!3m1!1e3!4m10!1m5!3m4!2zNMKwMDAnMDAuOSJTIDU4wrA1NycxNC4wIlc!8m2!3d-4.00025!4d-58.9538889!3m3!8m2!3d-4.000193!4d-58.954058?entry=ttu&amp;g_ep=EgoyMDI2MDgwNS4xIKXMDSoASAFQAw%3D%3D</t>
  </si>
  <si>
    <t xml:space="preserve">MAICI/MARMELOS</t>
  </si>
  <si>
    <t xml:space="preserve">ITACOATIARA</t>
  </si>
  <si>
    <t xml:space="preserve">MAKIRA (NOVA JERUSALÉM)</t>
  </si>
  <si>
    <t xml:space="preserve">MAKIRA</t>
  </si>
  <si>
    <t xml:space="preserve">6867405</t>
  </si>
  <si>
    <t xml:space="preserve">-3.1168548542013546, -58.88542011172309</t>
  </si>
  <si>
    <t xml:space="preserve">ESTRADA AM 010, S/N, ZONA RURAL, ITACOATIARA - AM</t>
  </si>
  <si>
    <t xml:space="preserve">https://www.google.com/maps/place/3%C2%B007'00.7%22S+58%C2%B053'07.5%22W/@-3.1168517,-58.8860637,281m/data=!3m2!1e3!4b1!4m10!1m5!3m4!2zM8KwMDcnMDEuMCJTIDU4wrA1MycwNy4wIlc!8m2!3d-3.1169444!4d-58.8852778!3m3!8m2!3d-3.116853!4d-58.88542?entry=ttu&amp;g_ep=EgoyMDI2MDgwNS4xIKXMDSoASAFQAw%3D%3D</t>
  </si>
  <si>
    <t xml:space="preserve">MANACAPURU</t>
  </si>
  <si>
    <t xml:space="preserve">POLO BASE CASA DE APOIO A SAUDE DO INDIO DE MANACAPURU</t>
  </si>
  <si>
    <t xml:space="preserve">6698107</t>
  </si>
  <si>
    <t xml:space="preserve">-3.295685019607023, -60.62441317966561</t>
  </si>
  <si>
    <t xml:space="preserve">R. GÁSPAR FERNANDES, APARECIDA, MANACAPURU - AM</t>
  </si>
  <si>
    <t xml:space="preserve">https://maps.app.goo.gl/vxcjYeHZvM2uRQnJ7</t>
  </si>
  <si>
    <t xml:space="preserve">MANAQUIRI</t>
  </si>
  <si>
    <t xml:space="preserve">POLO BASE DE MANAQUIRI</t>
  </si>
  <si>
    <t xml:space="preserve">9003452</t>
  </si>
  <si>
    <t xml:space="preserve">-3.433442025722278, -60.45840199668424</t>
  </si>
  <si>
    <t xml:space="preserve">R. CAPITALINO FREIRE S/N - AJURICABA, MANAQUIRI - AM</t>
  </si>
  <si>
    <t xml:space="preserve">https://maps.app.goo.gl/aF1AKkuA8Ct3ur2G8</t>
  </si>
  <si>
    <t xml:space="preserve">DISTRITO SANITARIO ESPECIAL INDIGENA MANAUS</t>
  </si>
  <si>
    <t xml:space="preserve">-3.09619166666667, -60.0225472222222</t>
  </si>
  <si>
    <t xml:space="preserve">AV. DJALMA BATISTA, 1018 - CHAPADA, MANAUS - AM</t>
  </si>
  <si>
    <t xml:space="preserve">https://maps.app.goo.gl/BjhZKePfz35WT86V7</t>
  </si>
  <si>
    <t xml:space="preserve">CASA ADMINISTRATIVA</t>
  </si>
  <si>
    <t xml:space="preserve">MANICORE</t>
  </si>
  <si>
    <t xml:space="preserve">POLO BASE MANICORE</t>
  </si>
  <si>
    <t xml:space="preserve">9423370</t>
  </si>
  <si>
    <t xml:space="preserve">-5.8011198166497335, -61.28574058465154</t>
  </si>
  <si>
    <t xml:space="preserve">R. QUATRO, 372-422, AUXILIADORA, MANICORÉ - AM</t>
  </si>
  <si>
    <t xml:space="preserve">https://www.google.com/maps/place/CASAI+Manicor%C3%A9+-+DSEI+Manaus/@-5.8017936,-61.2860276,280m/data=!3m1!1e3!4m12!1m5!3m4!2zNcKwNDgnMDEuMyJTIDYxwrAxNycwMy4xIlc!8m2!3d-5.8003547!4d-61.2841804!3m5!1s0x924759007fa34063:0x3e79e7e62f85564f!8m2!3d-5.8011144!4d-61.2857417!16s%2Fg%2F11wtcg36g3?entry=ttu&amp;g_ep=EgoyMDI2MDgwNS4xIKXMDSoASAFQAw%3D%3D</t>
  </si>
  <si>
    <t xml:space="preserve">AUTAZES</t>
  </si>
  <si>
    <t xml:space="preserve">MURUTINGA</t>
  </si>
  <si>
    <t xml:space="preserve">7428065</t>
  </si>
  <si>
    <t xml:space="preserve">-3.3816350182968358, -59.25597723459672</t>
  </si>
  <si>
    <t xml:space="preserve">ALDEIA DO MURUTINGA, S/N, ZONA RURAL, AUTAZES - AM</t>
  </si>
  <si>
    <t xml:space="preserve">https://maps.app.goo.gl/Wydy4kbKDPWc7pCb8</t>
  </si>
  <si>
    <t xml:space="preserve">IRANDUBA</t>
  </si>
  <si>
    <t xml:space="preserve">NOSSA SENHORA DA SAÚDE</t>
  </si>
  <si>
    <t xml:space="preserve">TRÊS UNIDOS</t>
  </si>
  <si>
    <t xml:space="preserve">7132034</t>
  </si>
  <si>
    <t xml:space="preserve">-2.8209985946154017, -60.50332302932844</t>
  </si>
  <si>
    <t xml:space="preserve">RIO CUIEIRAS, S/N, CUIEIRAS, MANAUS - AM</t>
  </si>
  <si>
    <t xml:space="preserve">https://maps.app.goo.gl/7jovntKJ1MhwrRKbA</t>
  </si>
  <si>
    <t xml:space="preserve">CASAI NOVA OLINDA DO NORTE</t>
  </si>
  <si>
    <t xml:space="preserve">-2.9138061562828983, -59.99187207886999</t>
  </si>
  <si>
    <t xml:space="preserve">RODOVIA DEP. VITAL DE MENDONÇA - AM 10 KM 25, MANAUS - AM</t>
  </si>
  <si>
    <t xml:space="preserve">https://www.google.com/maps/place/2%C2%B054'49.7%22S+59%C2%B059'30.7%22W/@-2.9138049,-59.9925158,362m/data=!3m2!1e3!4b1!4m4!3m3!8m2!3d-2.9138062!4d-59.9918721?entry=ttu&amp;g_ep=EgoyMDI2MDgwOS4wIKXMDSoASAFQAw%3D%3D</t>
  </si>
  <si>
    <t xml:space="preserve">NOVO AIRÃO</t>
  </si>
  <si>
    <t xml:space="preserve">NÃO CHANCELADO</t>
  </si>
  <si>
    <t xml:space="preserve">DISTRITO SANITARIO ESPECIAL INDIGENA NOVO AIRAO</t>
  </si>
  <si>
    <t xml:space="preserve">8031371</t>
  </si>
  <si>
    <t xml:space="preserve">-2.6350494685127313, -60.94300670043894</t>
  </si>
  <si>
    <t xml:space="preserve">RUA SERVULO NASCIMENTO, 51, CENTRO, NOVO AIRÃO - AM</t>
  </si>
  <si>
    <t xml:space="preserve">https://www.google.com/maps/place/R.+S%C3%A9rvulo+Nascimento,+6,+Novo+Air%C3%A3o+-+AM,+69730-000/@-2.6352634,-60.9430508,350m/data=!3m1!1e3!4m6!3m5!1s0x926d18adf2b2a92d:0xf7be68925292868d!8m2!3d-2.6350628!4d-60.9430508!16s%2Fg%2F11f3nft0fy?entry=ttu&amp;g_ep=EgoyMDI2MDgzMS4wIKXMDSoASAFQAw%3D%3D</t>
  </si>
  <si>
    <t xml:space="preserve">PANTALEÃO</t>
  </si>
  <si>
    <t xml:space="preserve">POLO BASE DO PANTALEAO AUTAZES</t>
  </si>
  <si>
    <t xml:space="preserve">7365004</t>
  </si>
  <si>
    <t xml:space="preserve">-3.5805622516498015, -59.130895165907695</t>
  </si>
  <si>
    <t xml:space="preserve">RUA PEDRO NOBRE, 179, AUTAZES, AM</t>
  </si>
  <si>
    <t xml:space="preserve">https://maps.app.goo.gl/77tzZcCD23CovpBL8</t>
  </si>
  <si>
    <t xml:space="preserve">PONTA NATAL</t>
  </si>
  <si>
    <t xml:space="preserve">7800347</t>
  </si>
  <si>
    <t xml:space="preserve">-5.550557012280401, -60.78527721570407</t>
  </si>
  <si>
    <t xml:space="preserve">RIO MATAURA ALDEIA PONTA NATAL, S/N, MANICORÉ - AM</t>
  </si>
  <si>
    <t xml:space="preserve">https://www.google.com/maps/place/5%C2%B033'02.0%22S+60%C2%B047'07.0%22W/@-5.5505517,-60.7878521,1122m/data=!3m2!1e3!4b1!4m4!3m3!8m2!3d-5.550557!4d-60.7852772?entry=ttu&amp;g_ep=EgoyMDI2MDgwNS4xIKXMDSoASAFQAw%3D%3D</t>
  </si>
  <si>
    <t xml:space="preserve">SILVES</t>
  </si>
  <si>
    <t xml:space="preserve">-2.936308459476913, -58.56136054185256</t>
  </si>
  <si>
    <t xml:space="preserve">RIO ANEBÁ, COMUNIDADE DO LIVRAMENTO, S/N, ALDEIA GAVIÃO REAL I, SILVES - AM</t>
  </si>
  <si>
    <t xml:space="preserve">https://maps.app.goo.gl/CcGHTvU1WEcxLd4U6</t>
  </si>
  <si>
    <t xml:space="preserve">URUCARÁ</t>
  </si>
  <si>
    <t xml:space="preserve">POLO BASE DE URUCARA</t>
  </si>
  <si>
    <t xml:space="preserve">7314507</t>
  </si>
  <si>
    <t xml:space="preserve">-2.5367130550001744, -57.76163222399537</t>
  </si>
  <si>
    <t xml:space="preserve">CORONEL LIBORIO, S/N, SAO JOSE, URUCARA - AM</t>
  </si>
  <si>
    <t xml:space="preserve">https://maps.app.goo.gl/VYvVHiK4sogqfdCu8</t>
  </si>
  <si>
    <t xml:space="preserve">TAPAUÁ</t>
  </si>
  <si>
    <t xml:space="preserve">MÉDIO RIO PURUS</t>
  </si>
  <si>
    <t xml:space="preserve">ABAQUADI</t>
  </si>
  <si>
    <t xml:space="preserve">9472851</t>
  </si>
  <si>
    <t xml:space="preserve">-5.8968846406968725, -64.64124401640454</t>
  </si>
  <si>
    <t xml:space="preserve">ALDEIA COLONIA ZONA RURAL TAPAUA - AM</t>
  </si>
  <si>
    <t xml:space="preserve">https://www.google.com/maps?q=-5.896794,-64.641052</t>
  </si>
  <si>
    <t xml:space="preserve">LÁBREA</t>
  </si>
  <si>
    <t xml:space="preserve">CASA NOVA</t>
  </si>
  <si>
    <t xml:space="preserve">9425640</t>
  </si>
  <si>
    <t xml:space="preserve">-7.305505472640937, -65.26050232176728</t>
  </si>
  <si>
    <t xml:space="preserve">TERRA INDIGENA CACURIÃ, ZONA RURAL, LABREA - AM</t>
  </si>
  <si>
    <t xml:space="preserve">https://www.google.com/maps?q=-7.305499999999999,-65.2605</t>
  </si>
  <si>
    <t xml:space="preserve">SÃO FRANCISCO</t>
  </si>
  <si>
    <t xml:space="preserve">843032</t>
  </si>
  <si>
    <t xml:space="preserve">-7.260958333333333, -65.36083611111111</t>
  </si>
  <si>
    <t xml:space="preserve">TERRA INDIGENA JARAWARA, ZONA RURAL, LABREA - AM</t>
  </si>
  <si>
    <t xml:space="preserve">https://www.google.com/maps?q=-7.260958333333333,-65.36083611111111</t>
  </si>
  <si>
    <t xml:space="preserve">CHICO CAMILO</t>
  </si>
  <si>
    <t xml:space="preserve">9425691</t>
  </si>
  <si>
    <t xml:space="preserve">-7.278691531419296, -64.79739030989131</t>
  </si>
  <si>
    <t xml:space="preserve">TERRA INDÍGENA CAITITU, ZONA RURAL, LÁBREA - AM</t>
  </si>
  <si>
    <t xml:space="preserve">https://maps.app.goo.gl/bKBFT2LjQUx1zXHF6</t>
  </si>
  <si>
    <t xml:space="preserve">CRISPIM</t>
  </si>
  <si>
    <t xml:space="preserve">9425578</t>
  </si>
  <si>
    <t xml:space="preserve">-7.513748954554751, -65.26638526243549</t>
  </si>
  <si>
    <t xml:space="preserve">TERRA INDIGENA LAGO MARAHA, ZONA RURAL, LABREA - AM</t>
  </si>
  <si>
    <t xml:space="preserve">https://www.google.com/maps?q=-7.513747,-65.266385</t>
  </si>
  <si>
    <t xml:space="preserve">IMINAÃ</t>
  </si>
  <si>
    <t xml:space="preserve">ILHA VERDE</t>
  </si>
  <si>
    <t xml:space="preserve">9427171</t>
  </si>
  <si>
    <t xml:space="preserve">-7.3266277777777775, -64.93121111111111</t>
  </si>
  <si>
    <t xml:space="preserve">TERRA INDIGENA RIO ITUXI, ZONA RURAL, LÁBREA - AM</t>
  </si>
  <si>
    <t xml:space="preserve">https://www.google.com/maps?q=-7.3266277777777775,-64.93121111111111</t>
  </si>
  <si>
    <t xml:space="preserve">JAPIIM</t>
  </si>
  <si>
    <t xml:space="preserve">4206991</t>
  </si>
  <si>
    <t xml:space="preserve">-7.692022667084601, -64.65721976366218</t>
  </si>
  <si>
    <t xml:space="preserve">TERRA INDIGENA RIO PACIA, ZONA RURAL, LABREA - AM</t>
  </si>
  <si>
    <t xml:space="preserve">https://www.google.com/maps?q=-7.691322222222222,-64.65722777777778</t>
  </si>
  <si>
    <t xml:space="preserve">DSEI MEDIO PURUS</t>
  </si>
  <si>
    <t xml:space="preserve">-7.261387129163185, -64.79989549909489</t>
  </si>
  <si>
    <t xml:space="preserve">Rua Dr joão Fábio 1964, Centro, Lábrea  - AM</t>
  </si>
  <si>
    <t xml:space="preserve">https://maps.app.goo.gl/mFuUQYQaESMSgGsFA</t>
  </si>
  <si>
    <t xml:space="preserve">CASA DE SAUDE INDIGENA DE LABREA CASAI</t>
  </si>
  <si>
    <t xml:space="preserve">9424601</t>
  </si>
  <si>
    <t xml:space="preserve">-7.269693984772793, -64.7845845819639</t>
  </si>
  <si>
    <t xml:space="preserve">ESTRADA DO AEROPORTO, 1943 - LABREA - AM</t>
  </si>
  <si>
    <t xml:space="preserve">https://maps.app.goo.gl/QBecCJYF1Po13fYV9</t>
  </si>
  <si>
    <t xml:space="preserve">MARRECÃO</t>
  </si>
  <si>
    <t xml:space="preserve">9472878</t>
  </si>
  <si>
    <t xml:space="preserve">-6.810694444444445, -66.9331138888889</t>
  </si>
  <si>
    <t xml:space="preserve">ALDEIA MARRECAO TERRA INDÍGENA DENI, RIO CUNIUA, TAPAUA - AM</t>
  </si>
  <si>
    <t xml:space="preserve">https://www.google.com/maps?q=-6.810694444444445,-66.9331138888889</t>
  </si>
  <si>
    <t xml:space="preserve">CANUTAMA</t>
  </si>
  <si>
    <t xml:space="preserve">PAJÉ SAWÊ</t>
  </si>
  <si>
    <t xml:space="preserve">-6.532212364404439, -64.38761722377308</t>
  </si>
  <si>
    <t xml:space="preserve">RUA BENJAMIN CONSTANT, 1413 - CANUTAMA - AM</t>
  </si>
  <si>
    <t xml:space="preserve">https://maps.app.goo.gl/qmnwpxDdeo3H2mhA9</t>
  </si>
  <si>
    <t xml:space="preserve">SÃO PEDRO</t>
  </si>
  <si>
    <t xml:space="preserve">9425675</t>
  </si>
  <si>
    <t xml:space="preserve">-7.917119444444444, -65.73713611111111</t>
  </si>
  <si>
    <t xml:space="preserve">TERRA INDIGENA RIO SAPATINI, ZONA RURAL, LABREA - AM</t>
  </si>
  <si>
    <t xml:space="preserve">https://www.google.com/maps?q=-7.917119444444444,-65.73713611111111</t>
  </si>
  <si>
    <t xml:space="preserve">CASA DE SAUDE INDIGENA DE TAPAUA</t>
  </si>
  <si>
    <t xml:space="preserve">9237321</t>
  </si>
  <si>
    <t xml:space="preserve">-5.6341457636453995, -63.19093133826239</t>
  </si>
  <si>
    <t xml:space="preserve">AVENIDA PRESIDENTE COSTA E SILVA, 5001 - ACAI - TAPAUA  AM</t>
  </si>
  <si>
    <t xml:space="preserve">https://maps.app.goo.gl/mwH8hXbAzN6sS2Pw8</t>
  </si>
  <si>
    <t xml:space="preserve">TAWAMIRIM</t>
  </si>
  <si>
    <t xml:space="preserve">SÃO LUCAS</t>
  </si>
  <si>
    <t xml:space="preserve">9472835</t>
  </si>
  <si>
    <t xml:space="preserve">-5.548391666666666, -63.10404166666667</t>
  </si>
  <si>
    <t xml:space="preserve">TERRA INDÍGENA TAWAMIRIM, ALDEIA SÃO LUCAS, TAPUÁ - AM</t>
  </si>
  <si>
    <t xml:space="preserve">https://www.google.com/maps?q=-5.548391666666666,-63.10404166666667</t>
  </si>
  <si>
    <t xml:space="preserve">TUMIÃ</t>
  </si>
  <si>
    <t xml:space="preserve">9427155</t>
  </si>
  <si>
    <t xml:space="preserve">-7.653223411889774, -65.90960299181303</t>
  </si>
  <si>
    <t xml:space="preserve">TERRA INDÍGENA TUMIÃ, ZONA RURAL, LÁBREA - AM</t>
  </si>
  <si>
    <t xml:space="preserve">https://www.google.com/maps/place/POLO+BASE+TUMI%C3%83+-+DSEI+MRP/@-7.6566267,-65.9132399,1446m/data=!3m1!1e3!4m6!3m5!1s0x9228d3004de2224d:0xf09d33ada9fd97e8!8m2!3d-7.6532089!4d-65.909583!16s%2Fg%2F11zjvvsgn1?entry=ttu&amp;g_ep=EgoyMDI2MDgxMS4wIKXMDSoASAFQAw%3D%3D</t>
  </si>
  <si>
    <t xml:space="preserve">TEFÉ</t>
  </si>
  <si>
    <t xml:space="preserve">MÉDIO RIO SOLIMÕES E AFLUENTES</t>
  </si>
  <si>
    <t xml:space="preserve">BARREIRA DA MISSÃO</t>
  </si>
  <si>
    <t xml:space="preserve">BETEL</t>
  </si>
  <si>
    <t xml:space="preserve">6058396</t>
  </si>
  <si>
    <t xml:space="preserve">-3.3966010580449066, -64.63169377626478</t>
  </si>
  <si>
    <t xml:space="preserve">COMUNIDADE BETEL RIO SOLIMÕES, S/, ZONA RURAL, TEFÉ - AM</t>
  </si>
  <si>
    <t xml:space="preserve">https://www.google.com/maps?q=-3.396611111111111,-64.63169444444443</t>
  </si>
  <si>
    <t xml:space="preserve">JUTAÍ</t>
  </si>
  <si>
    <t xml:space="preserve">BIÁ</t>
  </si>
  <si>
    <t xml:space="preserve">BOCA DO BIÁ</t>
  </si>
  <si>
    <t xml:space="preserve">7340923</t>
  </si>
  <si>
    <t xml:space="preserve">-3.890583218296991, -67.51334905653765</t>
  </si>
  <si>
    <t xml:space="preserve">ALDEIA COMUNIDADE BOCA DO BIÁ, NA ZONA RURAL, JUTAÍ  - AM</t>
  </si>
  <si>
    <t xml:space="preserve">https://www.google.com/maps/place/3%C2%B053'26.1%22S+67%C2%B030'48.1%22W/@-3.8906186,-67.5141215,338m/data=!3m1!1e3!4m4!3m3!8m2!3d-3.8905832!4d-67.5133491?entry=ttu&amp;g_ep=EgoyMDI2MDgyNi4wIKXMDSoASAFQAw%3D%3D</t>
  </si>
  <si>
    <t xml:space="preserve">BUGAIO</t>
  </si>
  <si>
    <t xml:space="preserve">ESTRELA DA PAZ</t>
  </si>
  <si>
    <t xml:space="preserve">7340931</t>
  </si>
  <si>
    <t xml:space="preserve">-2.8221842878397787, -66.89896849624337</t>
  </si>
  <si>
    <t xml:space="preserve">COMUNIDADE ESTRELA PAZ, ZONA RURAL, JUTAÍ - AM</t>
  </si>
  <si>
    <t xml:space="preserve">https://www.google.com/maps/place/2%C2%B049'19.9%22S+66%C2%B053'56.3%22W/@-2.8221399,-66.8990689,62m/data=!3m1!1e3!4m4!3m3!8m2!3d-2.8221843!4d-66.8989685?entry=ttu&amp;g_ep=EgoyMDI2MDgyNi4wIKXMDSoASAFQAw%3D%3D</t>
  </si>
  <si>
    <t xml:space="preserve">BUGAIO (SANTA FÉ)</t>
  </si>
  <si>
    <t xml:space="preserve">SANTA FÉ</t>
  </si>
  <si>
    <t xml:space="preserve">-2.908859328575918, -67.0556118262066</t>
  </si>
  <si>
    <t xml:space="preserve">COMUNIDADE INDÍGENA COPATANA, JUTAÍ - AM</t>
  </si>
  <si>
    <t xml:space="preserve">https://www.google.com/maps/place/2%C2%B054'31.9%22S+67%C2%B003'20.2%22W/@-2.9088207,-67.0556877,65m/data=!3m1!1e3!4m4!3m3!8m2!3d-2.9088611!4d-67.0556111?entry=ttu&amp;g_ep=EgoyMDI2MDkxNi4wIKXMDSoASAFQAw%3D%3D</t>
  </si>
  <si>
    <t xml:space="preserve">BUÁ-BUÁ</t>
  </si>
  <si>
    <t xml:space="preserve">7671660</t>
  </si>
  <si>
    <t xml:space="preserve">-1.719826999702374, -66.88870793114111</t>
  </si>
  <si>
    <t xml:space="preserve">ALDEIA BUÁ-BUÁ, S/N, ZONA RURAL, JAPURA - AM</t>
  </si>
  <si>
    <t xml:space="preserve">https://www.google.com/maps/place/1%C2%B043'11.4%22S+66%C2%B053'19.4%22W/@-1.7199105,-66.888814,136m/data=!3m1!1e3!4m4!3m3!8m2!3d-1.719827!4d-66.8887079?entry=ttu&amp;g_ep=EgoyMDI2MDgyNi4wIKXMDSoASAFQAw%3D%3D</t>
  </si>
  <si>
    <t xml:space="preserve">CARAUARI</t>
  </si>
  <si>
    <t xml:space="preserve">TAQUARA</t>
  </si>
  <si>
    <t xml:space="preserve">7507844</t>
  </si>
  <si>
    <t xml:space="preserve">-4.875758523015382, -66.89809507656982</t>
  </si>
  <si>
    <t xml:space="preserve">RUA ANASTACIO CAVALCANTE S/N, CENTRO, CARAUARI - AM</t>
  </si>
  <si>
    <t xml:space="preserve">https://www.google.com/maps/place/4%C2%B052'32.7%22S+66%C2%B053'53.1%22W/@-4.8757585,-66.8987402,246m/data=!3m2!1e3!4b1!4m4!3m3!8m2!3d-4.8757585!4d-66.8980951?entry=ttu&amp;g_ep=EgoyMDI2MDgyNi4wIKXMDSoASAFQAw%3D%3D</t>
  </si>
  <si>
    <t xml:space="preserve">COARI</t>
  </si>
  <si>
    <t xml:space="preserve">7418442</t>
  </si>
  <si>
    <t xml:space="preserve">-4.088130577786241, -63.144962788574254</t>
  </si>
  <si>
    <t xml:space="preserve">RUA 02 DE AGOSTO, Nº 321 , CENTRO, COARI - AM</t>
  </si>
  <si>
    <t xml:space="preserve">https://www.google.com/maps/place/4%C2%B005'17.3%22S+63%C2%B008'41.9%22W/@-4.0880984,-63.1450693,65m/data=!3m1!1e3!4m4!3m3!8m2!3d-4.0881306!4d-63.1449639?entry=ttu&amp;g_ep=EgoyMDI2MDkxNi4wIKXMDSoASAFQAw%3D%3D</t>
  </si>
  <si>
    <t xml:space="preserve">MARAÃ</t>
  </si>
  <si>
    <t xml:space="preserve">CUIÚ-CUIÚ</t>
  </si>
  <si>
    <t xml:space="preserve">5625300</t>
  </si>
  <si>
    <t xml:space="preserve">-2.345287990819228, -65.13013970253452</t>
  </si>
  <si>
    <t xml:space="preserve">COMUNIDADE SÃO PEDRO DO CUIÚ-CUIÚ, RIO JAPURÁ, ZONA RURAL, MARAA - AM</t>
  </si>
  <si>
    <t xml:space="preserve">https://www.google.com/maps?q=-2.3453611111111115,-65.13016666666665</t>
  </si>
  <si>
    <t xml:space="preserve">EIRUNEPÉ</t>
  </si>
  <si>
    <t xml:space="preserve">CASA DE APOIO A SAUDE INDIGENA DE EIRUNEPE</t>
  </si>
  <si>
    <t xml:space="preserve">7351526</t>
  </si>
  <si>
    <t xml:space="preserve">-6.660652254262766, -69.86727089913418</t>
  </si>
  <si>
    <t xml:space="preserve">AV GETÚLIO VARGAS, 130 - NOSSA SRA. DE FÁTIMA, EIRUNEPÉ - AM</t>
  </si>
  <si>
    <t xml:space="preserve">https://www.google.com/maps/place/6%C2%B039'38.4%22S+69%C2%B052'02.2%22W/@-6.6606523,-69.867916,245m/data=!3m2!1e3!4b1!4m4!3m3!8m2!3d-6.6606523!4d-69.8672709?entry=ttu&amp;g_ep=EgoyMDI2MDgyNi4wIKXMDSoASAFQAw%3D%3D</t>
  </si>
  <si>
    <t xml:space="preserve">7420528</t>
  </si>
  <si>
    <t xml:space="preserve">-6.650722222222223, -69.56247222222223</t>
  </si>
  <si>
    <t xml:space="preserve">IGARAPE MAMORI - BAIXO JURU ZONA RURAL - EIRUNEPE - AM</t>
  </si>
  <si>
    <t xml:space="preserve">https://www.google.com/maps?q=-6.650722222222223,-69.56247222222223</t>
  </si>
  <si>
    <t xml:space="preserve">ENVIRA</t>
  </si>
  <si>
    <t xml:space="preserve">MACAPÁ</t>
  </si>
  <si>
    <t xml:space="preserve">7585381</t>
  </si>
  <si>
    <t xml:space="preserve">-7.68933332639024, -70.61926036944112</t>
  </si>
  <si>
    <t xml:space="preserve">ALDEIA MACAPA S/N, COMUNIDADE, ENVIRA - AM</t>
  </si>
  <si>
    <t xml:space="preserve">https://www.google.com/maps/place/7%C2%B041'21.6%22S+70%C2%B037'09.3%22W/@-7.6893971,-70.6197848,245m/data=!3m1!1e3!4m4!3m3!8m2!3d-7.6893333!4d-70.6192604?entry=ttu&amp;g_ep=EgoyMDI2MDgyNi4wIKXMDSoASAFQAw%3D%3D</t>
  </si>
  <si>
    <t xml:space="preserve">IPIXUNA</t>
  </si>
  <si>
    <t xml:space="preserve">4432967</t>
  </si>
  <si>
    <t xml:space="preserve">-6.864242775031901, -70.75631559414913</t>
  </si>
  <si>
    <t xml:space="preserve">ALDEIA PIAU S/N, ZONA RURAL, IPIXUNA - AM</t>
  </si>
  <si>
    <t xml:space="preserve">https://www.google.com/maps/place/6%C2%B051'51.3%22S+70%C2%B045'22.7%22W/@-6.8641718,-70.7565847,135m/data=!3m1!1e3!4m4!3m3!8m2!3d-6.8642428!4d-70.7563156?entry=ttu&amp;g_ep=EgoyMDI2MDgyNi4wIKXMDSoASAFQAw%3D%3D</t>
  </si>
  <si>
    <t xml:space="preserve">JURUÁ</t>
  </si>
  <si>
    <t xml:space="preserve">KUMARÚ</t>
  </si>
  <si>
    <t xml:space="preserve">KUMARU</t>
  </si>
  <si>
    <t xml:space="preserve">9391452</t>
  </si>
  <si>
    <t xml:space="preserve">-2.8545006231152237, -65.84538373502787</t>
  </si>
  <si>
    <t xml:space="preserve">COMUNIDADE ALDEIA BOCA DO PALPIXUNA, ZONA RURAL, JURUA - AM</t>
  </si>
  <si>
    <t xml:space="preserve">https://www.google.com/maps/place/2%C2%B051'16.2%22S+65%C2%B050'43.4%22W/@-2.8545006,-65.8460288,247m/data=!3m2!1e3!4b1!4m4!3m3!8m2!3d-2.8545006!4d-65.8453837?entry=ttu&amp;g_ep=EgoyMDI2MDgyNi4wIKXMDSoASAFQAw%3D%3D</t>
  </si>
  <si>
    <t xml:space="preserve">ALVARÃES</t>
  </si>
  <si>
    <t xml:space="preserve">MARAJAÍ</t>
  </si>
  <si>
    <t xml:space="preserve">6834957</t>
  </si>
  <si>
    <t xml:space="preserve">-3.1790957254308627, -64.82755705733341</t>
  </si>
  <si>
    <t xml:space="preserve">COMUNIDADE DE MARAJAI, S/N, RIO SOLIMÕES, ALVARAES - AM</t>
  </si>
  <si>
    <t xml:space="preserve">https://www.google.com/maps/place/3%C2%B010'44.7%22S+64%C2%B049'39.2%22W/@-3.1790654,-64.828147,186m/data=!3m1!1e3!4m4!3m3!8m2!3d-3.1790957!4d-64.8275571?entry=ttu&amp;g_ep=EgoyMDI2MDgyNS4wIKXMDSoASAFQAw%3D%3D</t>
  </si>
  <si>
    <t xml:space="preserve">ITAMARATI</t>
  </si>
  <si>
    <t xml:space="preserve">MORADA NOVA</t>
  </si>
  <si>
    <t xml:space="preserve">9239774</t>
  </si>
  <si>
    <t xml:space="preserve">-6.354769881404793, -67.87485387537046</t>
  </si>
  <si>
    <t xml:space="preserve">RIO XERUA S/N, ZONA RURAL, ITAMARATI - AM</t>
  </si>
  <si>
    <t xml:space="preserve">https://www.google.com/maps/place/6%C2%B021'17.2%22S+67%C2%B052'29.5%22W/@-6.3547699,-67.875499,245m/data=!3m2!1e3!4b1!4m4!3m3!8m2!3d-6.3547699!4d-67.8748539?entry=ttu&amp;g_ep=EgoyMDI2MDgyNi4wIKXMDSoASAFQAw%3D%3D</t>
  </si>
  <si>
    <t xml:space="preserve">FONTE BOA</t>
  </si>
  <si>
    <t xml:space="preserve">MUCURA</t>
  </si>
  <si>
    <t xml:space="preserve">7669666</t>
  </si>
  <si>
    <t xml:space="preserve">-2.520119103315302, -66.09255011980592</t>
  </si>
  <si>
    <t xml:space="preserve">RUA SAMUEL FLITZ, FONTE BOA - AM</t>
  </si>
  <si>
    <t xml:space="preserve">https://www.google.com/maps/place/2%C2%B031'12.4%22S+66%C2%B005'33.2%22W/@-2.5201098,-66.0931993,259m/data=!3m2!1e3!4b1!4m4!3m3!8m2!3d-2.5201111!4d-66.0925556?entry=ttu&amp;g_ep=EgoyMDI2MDkxNi4wIKXMDSoASAFQAw%3D%3D</t>
  </si>
  <si>
    <t xml:space="preserve">DSEI MEDIO RIO SOLIMÕES E AFLUENTES</t>
  </si>
  <si>
    <t xml:space="preserve">-3.3474587554419077, -64.70872195071658</t>
  </si>
  <si>
    <t xml:space="preserve">RUA MONTEIRO DE SOUZA, 287 - CENTRO</t>
  </si>
  <si>
    <t xml:space="preserve">https://www.google.com/maps/place/3%C2%B020'50.9%22S+64%C2%B042'31.4%22W/@-3.3475205,-64.7089205,82m/data=!3m1!1e3!4m4!3m3!8m2!3d-3.3474588!4d-64.708722?entry=ttu&amp;g_ep=EgoyMDI2MDgyNS4wIKXMDSoASAFQAw%3D%3D</t>
  </si>
  <si>
    <t xml:space="preserve">CASA DE SAUDE DO INDIO TEFE</t>
  </si>
  <si>
    <t xml:space="preserve">7287771</t>
  </si>
  <si>
    <t xml:space="preserve">-3.3650269293111026, -64.71839672741572</t>
  </si>
  <si>
    <t xml:space="preserve">ESTR. DO AEROPORTO, 3975, TEFÉ - AM</t>
  </si>
  <si>
    <t xml:space="preserve">https://www.google.com/maps/place/CASAI+TEF%C3%89/@-3.3650287,-64.7209782,17z/data=!3m1!4b1!4m6!3m5!1s0x921a2100004b0191:0xd39e77192c1b00bd!8m2!3d-3.3650341!4d-64.7184033!16s%2Fg%2F11w9y2lqp3?entry=ttu&amp;g_ep=EgoyMDI2MDcxNC4wIKXMDSoASAFQAw%3D%3D</t>
  </si>
  <si>
    <t xml:space="preserve">UARINI</t>
  </si>
  <si>
    <t xml:space="preserve">PORTO PRAIA</t>
  </si>
  <si>
    <t xml:space="preserve">7356188</t>
  </si>
  <si>
    <t xml:space="preserve">-2.896090238754999, -65.15552614622425</t>
  </si>
  <si>
    <t xml:space="preserve">COMUNIDADE PORTO PRAIA, ZONA RURAL, UARINI - AM</t>
  </si>
  <si>
    <t xml:space="preserve">https://www.google.com/maps/place/2%C2%B053'45.9%22S+65%C2%B009'19.9%22W/@-2.8959508,-65.1555426,217m/data=!3m1!1e3!4m4!3m3!8m2!3d-2.8960902!4d-65.1555261?entry=ttu&amp;g_ep=EgoyMDI2MDgyNS4wIKXMDSoASAFQAw%3D%3D</t>
  </si>
  <si>
    <t xml:space="preserve">BARREIRINHA</t>
  </si>
  <si>
    <t xml:space="preserve">PARINTINS</t>
  </si>
  <si>
    <t xml:space="preserve">ARATICUM</t>
  </si>
  <si>
    <t xml:space="preserve">7406150</t>
  </si>
  <si>
    <t xml:space="preserve">-3.303611111111111, -57.05116666666667</t>
  </si>
  <si>
    <t xml:space="preserve">ARIAÚ, BARREIRINHA - AM</t>
  </si>
  <si>
    <t xml:space="preserve">https://www.google.com/maps?q=-3.303611111111111,-57.05116666666667</t>
  </si>
  <si>
    <t xml:space="preserve">MAUÉS</t>
  </si>
  <si>
    <t xml:space="preserve">CASAI MAUÉS</t>
  </si>
  <si>
    <t xml:space="preserve">CASAI MAUES</t>
  </si>
  <si>
    <t xml:space="preserve">7393830</t>
  </si>
  <si>
    <t xml:space="preserve">-3.3976482347274217, -57.70313731250396</t>
  </si>
  <si>
    <t xml:space="preserve">Estrada do Moraes, 2191, santa luzia- AM</t>
  </si>
  <si>
    <t xml:space="preserve">https://maps.app.goo.gl/uAEryLnSbktSaNadA</t>
  </si>
  <si>
    <t xml:space="preserve">NHAMUNDÁ</t>
  </si>
  <si>
    <t xml:space="preserve">KASSAWA</t>
  </si>
  <si>
    <t xml:space="preserve">KASSAWÁ</t>
  </si>
  <si>
    <t xml:space="preserve">7360320</t>
  </si>
  <si>
    <t xml:space="preserve">-1.1026238888888888, -58.03487611111111</t>
  </si>
  <si>
    <t xml:space="preserve">Aéreo - Helicóptero</t>
  </si>
  <si>
    <t xml:space="preserve">ZONA RURAL NHAMUNDÁ - AM</t>
  </si>
  <si>
    <t xml:space="preserve">https://www.google.com/maps?q=-1.1026238888888888,-58.03487611111111</t>
  </si>
  <si>
    <t xml:space="preserve">CASAI CASA DE APOIO A SAUDE INDIGENA</t>
  </si>
  <si>
    <t xml:space="preserve">7360290</t>
  </si>
  <si>
    <t xml:space="preserve">-2.1910656885835023, -56.71401345276658</t>
  </si>
  <si>
    <t xml:space="preserve">RUA PARINTINS BAIRRO CENTRO  NHAMUNDA -AM</t>
  </si>
  <si>
    <t xml:space="preserve">https://maps.app.goo.gl/XQfyFxMyG2AZy1iZ8</t>
  </si>
  <si>
    <t xml:space="preserve">NOVA ALDEIA</t>
  </si>
  <si>
    <t xml:space="preserve">7651511</t>
  </si>
  <si>
    <t xml:space="preserve">-3.696555555555556, -57.09397222222223</t>
  </si>
  <si>
    <t xml:space="preserve">ZONA RURAL, MAUÉS - AM</t>
  </si>
  <si>
    <t xml:space="preserve">https://www.google.com/maps?q=-3.696555555555556,-57.09397222222223</t>
  </si>
  <si>
    <t xml:space="preserve">NOVA ALEGRIA</t>
  </si>
  <si>
    <t xml:space="preserve">7389663</t>
  </si>
  <si>
    <t xml:space="preserve">-3.1507972222222222, -56.86401111111111</t>
  </si>
  <si>
    <t xml:space="preserve">ALDEIA NOVA ALEGRIA, PARINTINS, AM</t>
  </si>
  <si>
    <t xml:space="preserve">https://www.google.com/maps?q=-3.1507972222222222,-56.86401111111111</t>
  </si>
  <si>
    <t xml:space="preserve">NOVA ESPERANÇA</t>
  </si>
  <si>
    <t xml:space="preserve">7651708</t>
  </si>
  <si>
    <t xml:space="preserve">-3.7493055555555554, -57.23562777777778</t>
  </si>
  <si>
    <t xml:space="preserve">ALDEIA NOVA ESPERANÇA, MAUÉS - AM</t>
  </si>
  <si>
    <t xml:space="preserve">https://www.google.com/maps?q=-3.7493055555555554,-57.23562777777778</t>
  </si>
  <si>
    <t xml:space="preserve">DSEI PARINTINS</t>
  </si>
  <si>
    <t xml:space="preserve">-2.6250638775623347, -56.735590728835724</t>
  </si>
  <si>
    <t xml:space="preserve">RUA SILVA CAMPOS, 1433, CENTRO</t>
  </si>
  <si>
    <t xml:space="preserve">https://maps.app.goo.gl/jKUAawZiXLsZtBC38</t>
  </si>
  <si>
    <t xml:space="preserve">CASA DE SAUDE INDIGENA CASAI</t>
  </si>
  <si>
    <t xml:space="preserve">7389671</t>
  </si>
  <si>
    <t xml:space="preserve">-2.6374258796879895, -56.72775810859091</t>
  </si>
  <si>
    <t xml:space="preserve">ET da Olaria, 1960, Palmares-AM</t>
  </si>
  <si>
    <t xml:space="preserve">https://maps.app.goo.gl/VSykfycLfawmaPK16</t>
  </si>
  <si>
    <t xml:space="preserve">PONTA ALEGRE</t>
  </si>
  <si>
    <t xml:space="preserve">7575084</t>
  </si>
  <si>
    <t xml:space="preserve">-3.283663312258964, -57.07013905843508</t>
  </si>
  <si>
    <t xml:space="preserve">https://www.google.com/maps/place/3%C2%B017'01.2%22S+57%C2%B004'12.5%22W/@-3.2836654,-57.0708648,678m/data=!3m2!1e3!4b1!4m4!3m3!8m2!3d-3.2836654!4d-57.070137?entry=ttu&amp;g_ep=EgoyMDI2MDkwNi4wIKXMDSoASAFQAw%3D%3D</t>
  </si>
  <si>
    <t xml:space="preserve">RIOZINHO</t>
  </si>
  <si>
    <t xml:space="preserve">7360312</t>
  </si>
  <si>
    <t xml:space="preserve">-1.429138888888889, -57.913888888888884</t>
  </si>
  <si>
    <t xml:space="preserve">https://www.google.com/maps?q=-1.429138888888889,-57.913888888888884</t>
  </si>
  <si>
    <t xml:space="preserve">SANTA MARIA</t>
  </si>
  <si>
    <t xml:space="preserve">7651686</t>
  </si>
  <si>
    <t xml:space="preserve">-3.926638888888889, -57.148583333333335</t>
  </si>
  <si>
    <t xml:space="preserve">ALDEIA SANTA MARIA, MAUÉS - AM</t>
  </si>
  <si>
    <t xml:space="preserve">https://www.google.com/maps?q=-3.926638888888889,-57.148583333333335</t>
  </si>
  <si>
    <t xml:space="preserve">UMIRITUBA</t>
  </si>
  <si>
    <t xml:space="preserve">7406169</t>
  </si>
  <si>
    <t xml:space="preserve">-3.471551877279957, -56.915950004501575</t>
  </si>
  <si>
    <t xml:space="preserve">ÁREA INDÍGENA ANDIRÁ-MARAU, ARIAÚ, BARREIRINHA - AM</t>
  </si>
  <si>
    <t xml:space="preserve">https://www.google.com/maps?q=-3.47175,-56.915949999999995</t>
  </si>
  <si>
    <t xml:space="preserve">VILA NOVA II</t>
  </si>
  <si>
    <t xml:space="preserve">7651503</t>
  </si>
  <si>
    <t xml:space="preserve">-3.742611111111111, -57.17847222222222</t>
  </si>
  <si>
    <t xml:space="preserve">ANDIRÁ-MARAU, NOVA ALDEIA, MAUÉS - AM</t>
  </si>
  <si>
    <t xml:space="preserve">https://www.google.com/maps?q=-3.742611111111111,-57.17847222222222</t>
  </si>
  <si>
    <t xml:space="preserve">HUMAITÁ</t>
  </si>
  <si>
    <t xml:space="preserve">PORTO VELHO</t>
  </si>
  <si>
    <t xml:space="preserve">CASA DE APOIO SAUDE INDIGENA</t>
  </si>
  <si>
    <t xml:space="preserve">7907796</t>
  </si>
  <si>
    <t xml:space="preserve">-7.501499338182097, -63.03515356350038</t>
  </si>
  <si>
    <t xml:space="preserve">R. ALVARO BOTELHO MAIA, 1118 - NOVA HUMAITÁ, HUMAITÁ - AM</t>
  </si>
  <si>
    <t xml:space="preserve">https://www.google.com/maps/place/R.+Alvaro+Botelho+Maia,+1118+-+Nova+Humait%C3%A1,+Humait%C3%A1+-+AM,+69800-000/@-7.5015209,-63.0363188,336m/data=!3m1!1e3!4m6!3m5!1s0x9230d9f3a8f393bd:0x4966cac1d19c3f82!8m2!3d-7.5015026!4d-63.0351515!16s%2Fg%2F11tj0jvq7k?entry=ttu&amp;g_ep=EgoyMDI2MDgxNy4wIKXMDSoASAFQAw%3D%3D</t>
  </si>
  <si>
    <t xml:space="preserve">7907893</t>
  </si>
  <si>
    <t xml:space="preserve">R. ALVARO BOTELHO MAIA, 1118, NOVA HUMAITÁ, HUMAITÁ - AM</t>
  </si>
  <si>
    <t xml:space="preserve">ATALAIA DO NORTE</t>
  </si>
  <si>
    <t xml:space="preserve">VALE DO JAVARI</t>
  </si>
  <si>
    <t xml:space="preserve">ALTO CURUÇÁ</t>
  </si>
  <si>
    <t xml:space="preserve">MARONAL</t>
  </si>
  <si>
    <t xml:space="preserve">7159315</t>
  </si>
  <si>
    <t xml:space="preserve">-6.631743931504995, -72.70648234438372</t>
  </si>
  <si>
    <t xml:space="preserve">RIO ALTO CURAÇA, COMUNIDADE MARONAL, ATALAIA DO NORTE - AM</t>
  </si>
  <si>
    <t xml:space="preserve">https://www.google.com/maps/search/-6.631745,+-72.706482?entry=tts&amp;g_ep=EgoyMDI2MDgwNC4wIPu8ASoASAFQAw%3D%3D&amp;skid=dfe51ea2-d7b6-4745-bc56-bd82feaf0dda</t>
  </si>
  <si>
    <t xml:space="preserve">ALTO ITUÍ</t>
  </si>
  <si>
    <t xml:space="preserve">VIDA NOVA</t>
  </si>
  <si>
    <t xml:space="preserve">7159277</t>
  </si>
  <si>
    <t xml:space="preserve">-6.8101680664849535, -72.17018776865211</t>
  </si>
  <si>
    <t xml:space="preserve">RIO ALTO ITUI, COMUNIDADE VIDA NOVA, ATALAIA DO NORTE - AM</t>
  </si>
  <si>
    <t xml:space="preserve">https://www.google.com/maps/search/-6.810170,+-72.170188?entry=tts&amp;g_ep=EgoyMDI2MDgwNC4wIPu8ASoASAFQAw%3D%3D&amp;skid=16361312-03d3-4136-8e03-9750e2548921</t>
  </si>
  <si>
    <t xml:space="preserve">SEDE DO DSEI JAVARI</t>
  </si>
  <si>
    <t xml:space="preserve">7158122</t>
  </si>
  <si>
    <t xml:space="preserve">-4.369979842085389, -70.19275457787685</t>
  </si>
  <si>
    <t xml:space="preserve">R. JOÃO BATISTA ESQUINA COM A R. DO QUIXITO, ATALAIA DO NORTE - AM</t>
  </si>
  <si>
    <t xml:space="preserve">https://maps.app.goo.gl/422w9g6TcRTsxNBk8</t>
  </si>
  <si>
    <t xml:space="preserve">CASAI ATALAIA DO NORTE</t>
  </si>
  <si>
    <t xml:space="preserve">7159331</t>
  </si>
  <si>
    <t xml:space="preserve">-4.3688036020615035, -70.18750075297726</t>
  </si>
  <si>
    <t xml:space="preserve">BR 307, S/Nº, PRÓXIMO AO 48º GBM - GCIP ATALAIA DO NORTE, ATALAIA DO NORTE - AM</t>
  </si>
  <si>
    <t xml:space="preserve">https://www.google.com/maps/place/4%C2%B022'07.7%22S+70%C2%B011'15.0%22W/@-4.368849,-70.1876536,43m/data=!3m1!1e3!4m4!3m3!8m2!3d-4.3688036!4d-70.1875008?entry=ttu&amp;g_ep=EgoyMDI2MDgwNS4xIKXMDSoASAFQAw%3D%3D</t>
  </si>
  <si>
    <t xml:space="preserve">ITACOAI</t>
  </si>
  <si>
    <t xml:space="preserve">MASSAPÊ</t>
  </si>
  <si>
    <t xml:space="preserve">7159285</t>
  </si>
  <si>
    <t xml:space="preserve">-5.751405684287174, -70.48930877189632</t>
  </si>
  <si>
    <t xml:space="preserve">RIO ITACOAI, COMUNIDADE MASSAPÊ, ATALAIA DO NORTE - AM</t>
  </si>
  <si>
    <t xml:space="preserve">https://www.google.com/maps/search/-5.751406,+-70.489307?entry=tts&amp;g_ep=EgoyMDI2MDgwNC4wIPu8ASoASAFQAw%3D%3D&amp;skid=d4cdba1d-e891-4b87-939f-5c5b9628c3fd</t>
  </si>
  <si>
    <t xml:space="preserve">JAQUIRANA</t>
  </si>
  <si>
    <t xml:space="preserve">TRINTA E UM</t>
  </si>
  <si>
    <t xml:space="preserve">7159250</t>
  </si>
  <si>
    <t xml:space="preserve">-5.660903442818119, -72.96164224653222</t>
  </si>
  <si>
    <t xml:space="preserve">RIO JAQUIRANA, COMUNIDADE ALDEIA 31, ATALAIA DO NORTE - AM</t>
  </si>
  <si>
    <t xml:space="preserve">https://www.google.com/maps/search/-5.660901,+-72.961648?entry=tts&amp;g_ep=EgoyMDI2MDgwNC4wIPu8ASoASAFQAw%3D%3D&amp;skid=e9f5aae2-f01b-450b-b30d-b7345a807c49</t>
  </si>
  <si>
    <t xml:space="preserve">MÉDIO CURUÇA</t>
  </si>
  <si>
    <t xml:space="preserve">7159293</t>
  </si>
  <si>
    <t xml:space="preserve">-5.860817503674424, -72.08252271128126</t>
  </si>
  <si>
    <t xml:space="preserve">RIO MEDIO CURUCA, COMUNIDADE SÃO SEBASTIÃO, ATALAIA DO NORTE - AM</t>
  </si>
  <si>
    <t xml:space="preserve">https://www.google.com/maps/search/-5.860816,+-72.082509?entry=tts&amp;g_ep=EgoyMDI2MDgwNC4wIPu8ASoASAFQAw%3D%3D&amp;skid=0330b875-172e-4026-a2f2-147f06006fa8</t>
  </si>
  <si>
    <t xml:space="preserve">MÉDIO ITUÍ</t>
  </si>
  <si>
    <t xml:space="preserve">BOA VISTA</t>
  </si>
  <si>
    <t xml:space="preserve">7159269</t>
  </si>
  <si>
    <t xml:space="preserve">-6.3191640812648044, -71.66590723798376</t>
  </si>
  <si>
    <t xml:space="preserve">RIO MÉDIO ITUÍ, COMUNIDADE BOA VISTA, ATALAIA DO NORTE - AM</t>
  </si>
  <si>
    <t xml:space="preserve">https://www.google.com/maps/search/-6.319163,+-71.665909?entry=tts&amp;g_ep=EgoyMDI2MDgwNC4wIPu8ASoASAFQAw%3D%3D&amp;skid=93e71ea0-1e38-4b0a-8d4b-3d5027a3615d</t>
  </si>
  <si>
    <t xml:space="preserve">MÉDIO JAVARI</t>
  </si>
  <si>
    <t xml:space="preserve">SÃO LUIS</t>
  </si>
  <si>
    <t xml:space="preserve">7159307</t>
  </si>
  <si>
    <t xml:space="preserve">-4.45850292585571, -71.30252427230664</t>
  </si>
  <si>
    <t xml:space="preserve">RIO MÉDIO JAVARI, COMUNIDADE SÃO LUIS, ATALAIA DO NORTE - AM</t>
  </si>
  <si>
    <t xml:space="preserve">https://www.google.com/maps/search/-4.458502,+-71.302525?entry=tts&amp;g_ep=EgoyMDI2MDgwNC4wIPu8ASoASAFQAw%3D%3D&amp;skid=f4fff74e-27da-4aef-8297-76fe82292ef1</t>
  </si>
  <si>
    <t xml:space="preserve">TAWAIA</t>
  </si>
  <si>
    <t xml:space="preserve">7159323</t>
  </si>
  <si>
    <t xml:space="preserve">-5.947816220316847, -71.06250900470695</t>
  </si>
  <si>
    <t xml:space="preserve">RIO BRANCO, COMUNIDADE TAWAIA, ATALAIA DO NORTE - AM</t>
  </si>
  <si>
    <t xml:space="preserve">https://www.google.com/maps/place/5%C2%B056'52.1%22S+71%C2%B003'45.1%22W/@-5.947817,-71.062516,1121m/data=!3m2!1e3!4b1!4m4!3m3!8m2!3d-5.947817!4d-71.062516?entry=ttu&amp;g_ep=EgoyMDI2MDgwNC4wIKXMDSoASAFQAw%3D%3D</t>
  </si>
  <si>
    <t xml:space="preserve">YANOMAMI</t>
  </si>
  <si>
    <t xml:space="preserve">AJURICABA</t>
  </si>
  <si>
    <t xml:space="preserve">7779542</t>
  </si>
  <si>
    <t xml:space="preserve">0.8848080611224877, -62.623366850988276</t>
  </si>
  <si>
    <t xml:space="preserve">RIO DEMINI, S/N, ZONA RURAL, BARCELOS - AM</t>
  </si>
  <si>
    <t xml:space="preserve">https://www.google.com/maps/place/0%C2%B053'05.3%22N+62%C2%B037'24.1%22W/@0.8848094,-62.6240106,272m/data=!3m2!1e3!4b1!4m4!3m3!8m2!3d0.8848081!4d-62.6233669?entry=ttu&amp;g_ep=EgoyMDI2MDkxMy4wIKXMDSoASAFQAw%3D%3D</t>
  </si>
  <si>
    <t xml:space="preserve">ALTO PADAUIRI</t>
  </si>
  <si>
    <t xml:space="preserve">1.325218888888889, -64.21449694444445</t>
  </si>
  <si>
    <t xml:space="preserve">https://www.google.com/maps?q=1.325218888888889,-64.21449694444445</t>
  </si>
  <si>
    <t xml:space="preserve">UBSI</t>
  </si>
  <si>
    <t xml:space="preserve">APUI</t>
  </si>
  <si>
    <t xml:space="preserve">-0.11782530445319546, -65.11072890664754</t>
  </si>
  <si>
    <t xml:space="preserve">COMUNIDADE INDÍGENA APUÍ, SANTA ISABEL DO RIO NEGRO - AM</t>
  </si>
  <si>
    <t xml:space="preserve">https://www.google.com/maps/place/0%C2%B007'04.2%22S+65%C2%B006'38.6%22W/@-0.1175693,-65.1109452,132m/data=!3m1!1e3!4m4!3m3!8m2!3d-0.1178278!4d-65.1107278?entry=ttu&amp;g_ep=EgoyMDI2MDkxMy4wIKXMDSoASAFQAw%3D%3D</t>
  </si>
  <si>
    <t xml:space="preserve">ARACÁ</t>
  </si>
  <si>
    <t xml:space="preserve">7779569</t>
  </si>
  <si>
    <t xml:space="preserve">1.3135102180669902, -63.512798644036984</t>
  </si>
  <si>
    <t xml:space="preserve">RIO ARACA, ZONA RURAL, BARCELOS - AM</t>
  </si>
  <si>
    <t xml:space="preserve">https://www.google.com/maps/place/1%C2%B018'48.6%22N+63%C2%B030'46.1%22W/@1.3135156,-63.5153735,1087m/data=!3m2!1e3!4b1!4m4!3m3!8m2!3d1.3135102!4d-63.5127986?entry=ttu&amp;g_ep=EgoyMDI2MDkxMy4wIKXMDSoASAFQAw%3D%3D</t>
  </si>
  <si>
    <t xml:space="preserve">AYARI</t>
  </si>
  <si>
    <t xml:space="preserve">-0.061532009243694986, -66.12815476045971</t>
  </si>
  <si>
    <t xml:space="preserve">COMUNIDADE INDÍGENA, RIO CAUABURI, SANTA ISABEL DO RIO NEGRO - AM</t>
  </si>
  <si>
    <t xml:space="preserve">https://www.google.com/maps/place/0%C2%B003'41.5%22S+66%C2%B007'41.4%22W/@-0.0615307,-66.1287985,272m/data=!3m2!1e3!4b1!4m4!3m3!8m2!3d-0.061532!4d-66.1281548?entry=ttu&amp;g_ep=EgoyMDI2MDkxMy4wIKXMDSoASAFQAw%3D%3D</t>
  </si>
  <si>
    <t xml:space="preserve">UNIDADE BASICA DE SAUDE INDIGENA BALAIO</t>
  </si>
  <si>
    <t xml:space="preserve">9681744</t>
  </si>
  <si>
    <t xml:space="preserve">0.32218743256269017, -65.20080760030103</t>
  </si>
  <si>
    <t xml:space="preserve">COMUNIDADE INDÍGENA BALAIO, SANTA ISABEL DO RIO NEGRO - AM</t>
  </si>
  <si>
    <t xml:space="preserve">https://www.google.com/maps/place/0%C2%B019'19.9%22N+65%C2%B012'02.9%22W/@0.3222059,-65.2008479,68m/data=!3m1!1e3!4m4!3m3!8m2!3d0.3221861!4d-65.2008083?entry=ttu&amp;g_ep=EgoyMDI2MDkxMy4wIKXMDSoASAFQAw%3D%3D</t>
  </si>
  <si>
    <t xml:space="preserve">BALAWAU</t>
  </si>
  <si>
    <t xml:space="preserve">7779534</t>
  </si>
  <si>
    <t xml:space="preserve">1.8063692229212693, -63.78509918567553</t>
  </si>
  <si>
    <t xml:space="preserve">ALDEIA BALAWAU, ZONA RURAL, BARCELOS - AM</t>
  </si>
  <si>
    <t xml:space="preserve">https://www.google.com/maps/place/1%C2%B048'22.9%22N+63%C2%B047'06.4%22W/@1.8063705,-63.7857429,272m/data=!3m2!1e3!4b1!4m4!3m3!8m2!3d1.8063692!4d-63.7850992?entry=ttu&amp;g_ep=EgoyMDI2MDkxMy4wIKXMDSoASAFQAw%3D%3D</t>
  </si>
  <si>
    <t xml:space="preserve">BANDEIRA BRANCA</t>
  </si>
  <si>
    <t xml:space="preserve">POLO BASE BANDEIRA BRANCA</t>
  </si>
  <si>
    <t xml:space="preserve">2846934</t>
  </si>
  <si>
    <t xml:space="preserve">0.8500049641498868, -64.44674501763703</t>
  </si>
  <si>
    <t xml:space="preserve">COMUNIDADE INDÍGENA BANDEIRA BRANCA, BARCELOS - AM</t>
  </si>
  <si>
    <t xml:space="preserve">https://www.google.com/maps/place/UBSi+Bandeira+Branca/@0.8498174,-64.4476623,659m/data=!3m1!1e3!4m10!1m2!2m1!1sUBSI++BANDEIRA+BRANCA!3m6!1s0x8df9e7000c32950b:0x64029aad0ffe51f1!8m2!3d0.8500142!4d-64.4467513!15sChVVQlNJICBCQU5ERUlSQSBCUkFOQ0GSARdjb21tdW5pdHlfaGVhbHRoX2NlbnRlcuABAA!16s%2Fg%2F11x25yzsj0?entry=ttu&amp;g_ep=EgoyMDI2MDgyNi4wIKXMDSoASAFQAw%3D%3D</t>
  </si>
  <si>
    <t xml:space="preserve">POLO ADMINISTRATIVO</t>
  </si>
  <si>
    <t xml:space="preserve">-0.9732536166251952, -62.92424784787548</t>
  </si>
  <si>
    <t xml:space="preserve">Estr. do Aeroporto, 328-388 - Centro, Barcelos - AM</t>
  </si>
  <si>
    <t xml:space="preserve">https://www.google.com/maps/place/0%C2%B058'23.7%22S+62%C2%B055'27.3%22W/@-0.9732282,-62.9247567,235m/data=!3m1!1e3!4m4!3m3!8m2!3d-0.9732536!4d-62.9242478?entry=ttu&amp;g_ep=EgoyMDI2MDkxMy4wIKXMDSoASAFQAw%3D%3D</t>
  </si>
  <si>
    <t xml:space="preserve">BICHO AÇU</t>
  </si>
  <si>
    <t xml:space="preserve">UNIDADE BASICA DE SAUDE INDIGENA BICHO ACU</t>
  </si>
  <si>
    <t xml:space="preserve">9681671</t>
  </si>
  <si>
    <t xml:space="preserve">-0.3143473581409849, -65.11897731862938</t>
  </si>
  <si>
    <t xml:space="preserve">COMUNIDADE INDÍGENA BICHO AÇU, SANTA ISABEL DO RIO NEGRO - AM</t>
  </si>
  <si>
    <t xml:space="preserve">http://google.com/maps/place/0%C2%B018'51.7%22S+65%C2%B007'08.3%22W/@-0.3143461,-65.119621,272m/data=!3m2!1e3!4b1!4m4!3m3!8m2!3d-0.3143474!4d-65.1189773?entry=ttu&amp;g_ep=EgoyMDI2MDkxMy4wIKXMDSoASAFQAw%3D%3D</t>
  </si>
  <si>
    <t xml:space="preserve">CACHOEIRA DO ARACÁ</t>
  </si>
  <si>
    <t xml:space="preserve">7779577</t>
  </si>
  <si>
    <t xml:space="preserve">0.8890838560772539, -63.873754163502056</t>
  </si>
  <si>
    <t xml:space="preserve">RIO ARACA, S/N, ZONA RURAL, BARCELOS - AM</t>
  </si>
  <si>
    <t xml:space="preserve">https://www.google.com/maps/place/0%C2%B053'20.7%22N+63%C2%B052'25.5%22W/@0.8894097,-63.8743631,272m/data=!3m1!1e3!4m4!3m3!8m2!3d0.8890839!4d-63.8737542?entry=ttu&amp;g_ep=EgoyMDI2MDkxMy4wIKXMDSoASAFQAw%3D%3D</t>
  </si>
  <si>
    <t xml:space="preserve">CURUA</t>
  </si>
  <si>
    <t xml:space="preserve">UNIDADE BASICA DE SAUDE INDIGENA CURUA</t>
  </si>
  <si>
    <t xml:space="preserve">4658787</t>
  </si>
  <si>
    <t xml:space="preserve">-0.21397581357124912, -65.07654550623992</t>
  </si>
  <si>
    <t xml:space="preserve">COMUNIDADE CURUA, TERRITORIO INDIGENA, SANTA ISABEL DO RIO NEGRO - AM</t>
  </si>
  <si>
    <t xml:space="preserve">https://www.google.com/maps/place/0%C2%B012'50.3%22S+65%C2%B004'35.6%22W/@-0.2139922,-65.076573,68m/data=!3m1!1e3!4m4!3m3!8m2!3d-0.213975!4d-65.0765472?entry=ttu&amp;g_ep=EgoyMDI2MDkxMy4wIKXMDSoASAFQAw%3D%3D</t>
  </si>
  <si>
    <t xml:space="preserve">DEMINI</t>
  </si>
  <si>
    <t xml:space="preserve">7779585</t>
  </si>
  <si>
    <t xml:space="preserve">1.5153754767636727, -62.820605861785495</t>
  </si>
  <si>
    <t xml:space="preserve">RIO DEMENI, ZONA RURAL, BARCELOS - AM</t>
  </si>
  <si>
    <t xml:space="preserve">https://www.google.com/maps/place/1%C2%B030'55.4%22N+62%C2%B049'14.2%22W/@1.5153768,-62.8212496,272m/data=!3m2!1e3!4b1!4m4!3m3!8m2!3d1.5153755!4d-62.8206059?entry=ttu&amp;g_ep=EgoyMDI2MDkxMy4wIKXMDSoASAFQAw%3D%3D</t>
  </si>
  <si>
    <t xml:space="preserve">HEMARIPIWEI</t>
  </si>
  <si>
    <t xml:space="preserve">2846926</t>
  </si>
  <si>
    <t xml:space="preserve">1.0794051677825518, -62.829679283303676</t>
  </si>
  <si>
    <t xml:space="preserve">ALDEIA BANDEIRA BRANCA E PANANA, S/N, BARCELOS - AM</t>
  </si>
  <si>
    <t xml:space="preserve">https://www.google.com/maps/place/1%C2%B004'45.9%22N+62%C2%B049'46.9%22W/@1.0794065,-62.830323,272m/data=!3m2!1e3!4b1!4m4!3m3!8m2!3d1.0794052!4d-62.8296793?entry=ttu&amp;g_ep=EgoyMDI2MDkxMy4wIKXMDSoASAFQAw%3D%3D</t>
  </si>
  <si>
    <t xml:space="preserve">INAMBU</t>
  </si>
  <si>
    <t xml:space="preserve">INAMBÚ</t>
  </si>
  <si>
    <t xml:space="preserve">7149735</t>
  </si>
  <si>
    <t xml:space="preserve">0.10445305000800734, -66.34010065283374</t>
  </si>
  <si>
    <t xml:space="preserve">COMUNIDADE INAMBU, ZONA RURAL, SÃO GABRIEL DA CACHOEIRA - AM</t>
  </si>
  <si>
    <t xml:space="preserve">https://www.google.com/maps/place/0%C2%B006'16.0%22N+66%C2%B020'24.4%22W/@0.1044544,-66.3407444,272m/data=!3m2!1e3!4b1!4m4!3m3!8m2!3d0.1044531!4d-66.3401007?entry=ttu&amp;g_ep=EgoyMDI2MDkxMy4wIKXMDSoASAFQAw%3D%3D</t>
  </si>
  <si>
    <t xml:space="preserve">IXIMA</t>
  </si>
  <si>
    <t xml:space="preserve">UNIDADE BASICA DE SAUDE INDIGENA IXIMA</t>
  </si>
  <si>
    <t xml:space="preserve">9681825</t>
  </si>
  <si>
    <t xml:space="preserve">0.5725691415241448, -65.06309810945775</t>
  </si>
  <si>
    <t xml:space="preserve">COMUNIDADE INDÍGENA IXIMA, SANTA ISABEL DO RIO NEGRO - AM</t>
  </si>
  <si>
    <t xml:space="preserve">https://www.google.com/maps/place/0%C2%B034'21.3%22N+65%C2%B003'47.2%22W/@0.5725704,-65.0637418,272m/data=!3m2!1e3!4b1!4m4!3m3!8m2!3d0.5725691!4d-65.0630981?entry=ttu&amp;g_ep=EgoyMDI2MDkxMy4wIKXMDSoASAFQAw%3D%3D</t>
  </si>
  <si>
    <t xml:space="preserve">JUTAI</t>
  </si>
  <si>
    <t xml:space="preserve">9681728</t>
  </si>
  <si>
    <t xml:space="preserve">0.08124237693143614, -65.04905389145291</t>
  </si>
  <si>
    <t xml:space="preserve">ALDEIA JUTAI, S/N, ZONA RURAL, SANTA ISABEL DO RIO NEGRO- AM</t>
  </si>
  <si>
    <t xml:space="preserve">https://www.google.com/maps/place/0%C2%B004'52.4%22N+65%C2%B002'56.5%22W/@0.0826425,-65.0512533,1087m/data=!3m1!1e3!4m4!3m3!8m2!3d0.0812139!4d-65.0490361?entry=ttu&amp;g_ep=EgoyMDI2MDkxMy4wIKXMDSoASAFQAw%3D%3D</t>
  </si>
  <si>
    <t xml:space="preserve">KOHEREPI</t>
  </si>
  <si>
    <t xml:space="preserve">2846942</t>
  </si>
  <si>
    <t xml:space="preserve">1.588236533875072, -63.78009729315248</t>
  </si>
  <si>
    <t xml:space="preserve">COMUNIDADE INDÍGENA KOHEREPI, BARCELOS - AM</t>
  </si>
  <si>
    <t xml:space="preserve">https://www.google.com/maps/place/1%C2%B035'17.7%22N+63%C2%B046'48.4%22W/@1.5882378,-63.780741,272m/data=!3m2!1e3!4b1!4m4!3m3!8m2!3d1.5882365!4d-63.7800973?entry=ttu&amp;g_ep=EgoyMDI2MDkxMy4wIKXMDSoASAFQAw%3D%3D</t>
  </si>
  <si>
    <t xml:space="preserve">LAHAKA</t>
  </si>
  <si>
    <t xml:space="preserve">4651170</t>
  </si>
  <si>
    <t xml:space="preserve">1.3161462510133288, -64.46279726069876</t>
  </si>
  <si>
    <t xml:space="preserve">COMUNIDADE LAHAKA, TERRITÓRIO INDÍGENA, BARCELOS - AM</t>
  </si>
  <si>
    <t xml:space="preserve">https://www.google.com/maps/place/1%C2%B018'58.1%22N+64%C2%B027'46.1%22W/@1.3161476,-64.463441,272m/data=!3m2!1e3!4b1!4m4!3m3!8m2!3d1.3161463!4d-64.4627973?entry=ttu&amp;g_ep=EgoyMDI2MDkxMy4wIKXMDSoASAFQAw%3D%3D</t>
  </si>
  <si>
    <t xml:space="preserve">MAIÁ</t>
  </si>
  <si>
    <t xml:space="preserve">7149751</t>
  </si>
  <si>
    <t xml:space="preserve">0.5000987218117584, -65.82687819554819</t>
  </si>
  <si>
    <t xml:space="preserve">MAIA, SAO GABRIEL DA CACHOEIRA - AM</t>
  </si>
  <si>
    <t xml:space="preserve">https://www.google.com/maps/place/0%C2%B030'00.4%22N+65%C2%B049'36.8%22W/@0.5001,-65.8275219,272m/data=!3m2!1e3!4b1!4m4!3m3!8m2!3d0.5000987!4d-65.8268782?entry=ttu&amp;g_ep=EgoyMDI2MDkxMy4wIKXMDSoASAFQAw%3D%3D</t>
  </si>
  <si>
    <t xml:space="preserve">MARARI</t>
  </si>
  <si>
    <t xml:space="preserve">7779593</t>
  </si>
  <si>
    <t xml:space="preserve">1.196374234645882, -64.81081752609927</t>
  </si>
  <si>
    <t xml:space="preserve">RIO MARARI, ZONA RURAL, BARCELOS - AM</t>
  </si>
  <si>
    <t xml:space="preserve">https://www.google.com/maps/place/1%C2%B011'47.0%22N+64%C2%B048'38.9%22W/@1.1963755,-64.8114264,272m/data=!3m1!1e3!4m4!3m3!8m2!3d1.1963742!4d-64.8108175?entry=ttu&amp;g_ep=EgoyMDI2MDkxMy4wIKXMDSoASAFQAw%3D%3D</t>
  </si>
  <si>
    <t xml:space="preserve">MATURACÁ</t>
  </si>
  <si>
    <t xml:space="preserve">7149743</t>
  </si>
  <si>
    <t xml:space="preserve">0.6285769235694346, -66.13645668832534</t>
  </si>
  <si>
    <t xml:space="preserve">COMUNIDADE INDIGENA, S/N, MUTARACA, SAO GABRIEL DA CACHOEIRA - AM</t>
  </si>
  <si>
    <t xml:space="preserve">https://www.google.com/maps/place/0%C2%B037'42.9%22N+66%C2%B008'11.2%22W/@0.6285792,-66.1375393,543m/data=!3m2!1e3!4b1!4m4!3m3!8m2!3d0.6285769!4d-66.1364567?entry=ttu&amp;g_ep=EgoyMDI2MDkxMy4wIKXMDSoASAFQAw%3D%3D</t>
  </si>
  <si>
    <t xml:space="preserve">MAXAPAPI</t>
  </si>
  <si>
    <t xml:space="preserve">POLO BASE MAXAPAPI</t>
  </si>
  <si>
    <t xml:space="preserve">9628533</t>
  </si>
  <si>
    <t xml:space="preserve">1.5711311775433692, -63.95849211601139</t>
  </si>
  <si>
    <t xml:space="preserve">COMUNIDADE INDIGENA MAXAPAPI, BARCELOS - AM</t>
  </si>
  <si>
    <t xml:space="preserve">https://www.google.com/maps/place/1%C2%B034'16.1%22N+63%C2%B057'30.6%22W/@1.5709994,-63.9586473,68m/data=!3m1!1e3!4m4!3m3!8m2!3d1.5711312!4d-63.9584921?entry=ttu&amp;g_ep=EgoyMDI2MDkxMy4wIKXMDSoASAFQAw%3D%3D</t>
  </si>
  <si>
    <t xml:space="preserve">MISSÃO MARAUIÁ</t>
  </si>
  <si>
    <t xml:space="preserve">9681760</t>
  </si>
  <si>
    <t xml:space="preserve">0.4528562565072623, -65.07252099303534</t>
  </si>
  <si>
    <t xml:space="preserve">MISSAO MARAUIA, S/N, ZONA RURAL, SANTA ISABEL DO RIO NEGRO - AM</t>
  </si>
  <si>
    <t xml:space="preserve">https://www.google.com/maps/place/Miss%C3%A3o+Marauia/@0.4527597,-65.0732988,679m/data=!3m1!1e3!4m6!3m5!1s0x8df857003aa08921:0x542571259f53ccfb!8m2!3d0.4527597!4d-65.0722546!16s%2Fg%2F11vq6w8qz8?entry=ttu&amp;g_ep=EgoyMDI2MDgwNS4xIKXMDSoASAFQAw%3D%3D</t>
  </si>
  <si>
    <t xml:space="preserve">MÉDIO PADAUIRI</t>
  </si>
  <si>
    <t xml:space="preserve">0.8497222222222223, -64.44611111111111</t>
  </si>
  <si>
    <t xml:space="preserve">https://www.google.com/maps?q=0.8497222222222223,-64.44611111111111</t>
  </si>
  <si>
    <t xml:space="preserve">NAZARÉ</t>
  </si>
  <si>
    <t xml:space="preserve">POLO BASE NAZARE</t>
  </si>
  <si>
    <t xml:space="preserve">9801979</t>
  </si>
  <si>
    <t xml:space="preserve">0.26714321914011246, -66.4379744537529</t>
  </si>
  <si>
    <t xml:space="preserve">ZONA RURAL, NAZARE, SÃO GABRIEL DA CACHOEIRA - AM</t>
  </si>
  <si>
    <t xml:space="preserve">https://www.google.com/maps/place/0%C2%B016'01.7%22N+66%C2%B026'16.7%22W/@0.267102,-66.438118,68m/data=!3m1!1e3!4m4!3m3!8m2!3d0.2671444!4d-66.437975?entry=ttu&amp;g_ep=EgoyMDI2MDkxMy4wIKXMDSoASAFQAw%3D%3D</t>
  </si>
  <si>
    <t xml:space="preserve">UNIDADE BASICA DE SAUDE INDIGENA NOVA ESPERANCA</t>
  </si>
  <si>
    <t xml:space="preserve">9682570</t>
  </si>
  <si>
    <t xml:space="preserve">0.09892417177094567, -64.3402780808341</t>
  </si>
  <si>
    <t xml:space="preserve">ZONA RURAL, ALDEIA AGUAS VIVAS, SANTA ISABEL DO RIO NEGRO - AM</t>
  </si>
  <si>
    <t xml:space="preserve">https://www.google.com/maps/place/0%C2%B005'56.1%22N+64%C2%B020'25.0%22W/@0.0989294,-64.3427797,1087m/data=!3m2!1e3!4b1!4m4!3m3!8m2!3d0.0989242!4d-64.3402781?entry=ttu&amp;g_ep=EgoyMDI2MDkxMy4wIKXMDSoASAFQAw%3D%3D</t>
  </si>
  <si>
    <t xml:space="preserve">NOVO DEMINI</t>
  </si>
  <si>
    <t xml:space="preserve">7779615</t>
  </si>
  <si>
    <t xml:space="preserve">1.6166561922683698, -63.653696257429566</t>
  </si>
  <si>
    <t xml:space="preserve">RIO DEMINI, TERRITORIO INDIGENA, BARCELOS - AM</t>
  </si>
  <si>
    <t xml:space="preserve">https://www.google.com/maps/place/1%C2%B036'60.0%22N+63%C2%B039'13.3%22W/@1.6166575,-63.65434,272m/data=!3m2!1e3!4b1!4m4!3m3!8m2!3d1.6166562!4d-63.6536963?entry=ttu&amp;g_ep=EgoyMDI2MDkxMy4wIKXMDSoASAFQAw%3D%3D</t>
  </si>
  <si>
    <t xml:space="preserve">PAHANA</t>
  </si>
  <si>
    <t xml:space="preserve">7779607</t>
  </si>
  <si>
    <t xml:space="preserve">1.172019629908928, -64.41527677291562</t>
  </si>
  <si>
    <t xml:space="preserve">COMUNIDADE INDÍGENA PAHANA, TERRITORIO INDIGENA, BARCELOS - AM</t>
  </si>
  <si>
    <t xml:space="preserve">https://www.google.com/maps/place/1%C2%B010'19.3%22N+64%C2%B024'55.0%22W/@1.1720215,-64.4161872,543m/data=!3m2!1e3!4b1!4m4!3m3!8m2!3d1.1720196!4d-64.4152768?entry=ttu&amp;g_ep=EgoyMDI2MDkxMy4wIKXMDSoASAFQAw%3D%3D</t>
  </si>
  <si>
    <t xml:space="preserve">POHOROA</t>
  </si>
  <si>
    <t xml:space="preserve">UNIDADE BASICA DE SAUDE INDIGENA POHOROA</t>
  </si>
  <si>
    <t xml:space="preserve">9681779</t>
  </si>
  <si>
    <t xml:space="preserve">0.5709886028168171, -65.24966155334022</t>
  </si>
  <si>
    <t xml:space="preserve">ZONA RURAL, ALDEIA POHOROA, SANTA ISABEL DO RIO NEGRO - AM</t>
  </si>
  <si>
    <t xml:space="preserve">https://www.google.com/maps/place/0%C2%B034'15.6%22N+65%C2%B014'58.8%22W/@0.5709899,-65.2503053,272m/data=!3m2!1e3!4b1!4m4!3m3!8m2!3d0.5709886!4d-65.2496616?entry=ttu&amp;g_ep=EgoyMDI2MDkxMy4wIKXMDSoASAFQAw%3D%3D</t>
  </si>
  <si>
    <t xml:space="preserve">PUKIMA-BEIRA</t>
  </si>
  <si>
    <t xml:space="preserve">UNIDADE BASICA DE SAUDE INDIGENA PUKIMA BEIRA</t>
  </si>
  <si>
    <t xml:space="preserve">9681841</t>
  </si>
  <si>
    <t xml:space="preserve">0.7417315219945474, -65.0924773815824</t>
  </si>
  <si>
    <t xml:space="preserve">ZONA RURAL, COMUNIDADE INDÍGENA PUKIMA-BEIRA, SANTA ISABEL DO RIO NEGRO - AM</t>
  </si>
  <si>
    <t xml:space="preserve">https://www.google.com/maps/place/0%C2%B044'30.2%22N+65%C2%B005'32.9%22W/@0.7417405,-65.0926746,96m/data=!3m1!1e3!4m4!3m3!8m2!3d0.7417306!4d-65.0924778?entry=ttu&amp;g_ep=EgoyMDI2MDkxMy4wIKXMDSoASAFQAw%3D%3D</t>
  </si>
  <si>
    <t xml:space="preserve">PUKIMA-CACHOEIRA</t>
  </si>
  <si>
    <t xml:space="preserve">0.7850537765552064, -65.24650660640782</t>
  </si>
  <si>
    <t xml:space="preserve">COMUNIDADE INDÍGENA PUKIMA-CACHOEIRA, SANTA ISABEL DO RIO NEGRO - AM</t>
  </si>
  <si>
    <t xml:space="preserve">https://www.google.com/maps/place/0%C2%B047'06.2%22N+65%C2%B014'47.4%22W/@0.7851897,-65.2465698,114m/data=!3m1!1e3!4m4!3m3!8m2!3d0.7850472!4d-65.2465083?entry=ttu&amp;g_ep=EgoyMDI2MDkxMy4wIKXMDSoASAFQAw%3D%3D</t>
  </si>
  <si>
    <t xml:space="preserve">RAITA</t>
  </si>
  <si>
    <t xml:space="preserve">0.80288650461528, -65.13040678166244</t>
  </si>
  <si>
    <t xml:space="preserve">COMUNIDADE INDÍGENA RAITA, SANTA ISABEL DO RIO NEGRO - AM</t>
  </si>
  <si>
    <t xml:space="preserve">https://www.google.com/maps/place/0%C2%B048'10.4%22N+65%C2%B007'49.5%22W/@0.8029013,-65.1304801,81m/data=!3m1!1e3!4m4!3m3!8m2!3d0.8028861!4d-65.1304056?entry=ttu&amp;g_ep=EgoyMDI2MDkxMy4wIKXMDSoASAFQAw%3D%3D</t>
  </si>
  <si>
    <t xml:space="preserve">SANTA ISABEL DO RIO NEGRO - SIRN</t>
  </si>
  <si>
    <t xml:space="preserve">-0.40956283818173855, -65.01529063441602</t>
  </si>
  <si>
    <t xml:space="preserve">ESTRADA DO AEROPORTO, S/N, SÃO JUDAS TADEU, SANTA ISABEL DO RIO NEGRO - AM</t>
  </si>
  <si>
    <t xml:space="preserve">https://www.google.com/maps/search/-0.409562,+-65.015291?entry=tts&amp;g_ep=EgoyMDI2MDkyMS4wIPu8ASoASAFQAw%3D%3D&amp;skid=ea1c4c55-9513-4724-a8ff-08b6c577bacd</t>
  </si>
  <si>
    <t xml:space="preserve">ALDEIA</t>
  </si>
  <si>
    <t xml:space="preserve">SERRINHO</t>
  </si>
  <si>
    <t xml:space="preserve">UNIDADE BASICA DE SAUDE INDIGENA SERRINHO</t>
  </si>
  <si>
    <t xml:space="preserve">9681701</t>
  </si>
  <si>
    <t xml:space="preserve">0.0026702723303105714, -65.06682788665047</t>
  </si>
  <si>
    <t xml:space="preserve">ALDEIA INDÍGENA SERRINHO, RIO MARAUIA, SANTA ISABEL DO RIO NEGRO - AM</t>
  </si>
  <si>
    <t xml:space="preserve">https://www.google.com/maps/place/0%C2%B000'09.6%22N+65%C2%B004'00.6%22W/@0.0026671,-65.0676763,646m/data=!3m1!1e3!4m4!3m3!8m2!3d0.0026694!4d-65.0668444?entry=ttu&amp;g_ep=EgoyMDI2MDkxMy4wIKXMDSoASAFQAw%3D%3D</t>
  </si>
  <si>
    <t xml:space="preserve">SÃO GABRIEL DA CACHOEIRA - SGC</t>
  </si>
  <si>
    <t xml:space="preserve">-0.11915819939779869, -67.09431501688549</t>
  </si>
  <si>
    <t xml:space="preserve">RUA CINCO, S/N, SÃO GABRIEL DA CACHOEIRA - AM</t>
  </si>
  <si>
    <t xml:space="preserve">https://www.google.com/maps/place/Sede+Escrit%C3%B3rio+local+em+SGC-DSEI+YANOMAMI/@-0.1191838,-67.0942952,715m/data=!3m2!1e3!4b1!4m6!3m5!1s0x92000f005c179633:0xc32d6160838904df!8m2!3d-0.1191838!4d-67.0942952!16s%2Fg%2F11yys7l4hl?entry=ttu&amp;g_ep=EgoyMDI2MTAwNy4wIKXMDSoASAFQAw%3D%3D</t>
  </si>
  <si>
    <t xml:space="preserve">UNIDADE BASICA DE SAUDE INDIGENA TARACUA</t>
  </si>
  <si>
    <t xml:space="preserve">4658795</t>
  </si>
  <si>
    <t xml:space="preserve">-0.07104302852629084, -65.12641144361976</t>
  </si>
  <si>
    <t xml:space="preserve">ZONA RUAL TERRITO, SANTA ISABEL DO RIO NEGRO - AM</t>
  </si>
  <si>
    <t xml:space="preserve">https://www.google.com/maps/place/0%C2%B004'15.8%22S+65%C2%B007'35.1%22W/@-0.0710417,-65.1270551,272m/data=!3m2!1e3!4b1!4m4!3m3!8m2!3d-0.071043!4d-65.1264114?entry=ttu&amp;g_ep=EgoyMDI2MDkxMy4wIKXMDSoASAFQAw%3D%3D</t>
  </si>
  <si>
    <t xml:space="preserve">TOOTOTOBI</t>
  </si>
  <si>
    <t xml:space="preserve">TOOTOTOBÍ</t>
  </si>
  <si>
    <t xml:space="preserve">7779623</t>
  </si>
  <si>
    <t xml:space="preserve">1.765211503885138, -63.61871921199505</t>
  </si>
  <si>
    <t xml:space="preserve">ALDEIA TOOTOBI, ZONA RURAL, BARCELOS - AM</t>
  </si>
  <si>
    <t xml:space="preserve">https://www.google.com/maps/place/1%C2%B045'54.8%22N+63%C2%B037'07.4%22W/@1.7652128,-63.6193629,272m/data=!3m2!1e3!4b1!4m4!3m3!8m2!3d1.7652115!4d-63.6187192?entry=ttu&amp;g_ep=EgoyMDI2MDkxMy4wIKXMDSoASAFQAw%3D%3D</t>
  </si>
  <si>
    <t xml:space="preserve">WAHARO</t>
  </si>
  <si>
    <t xml:space="preserve">7779550</t>
  </si>
  <si>
    <t xml:space="preserve">1.3136655206959051, -64.20945556564075</t>
  </si>
  <si>
    <t xml:space="preserve">ALTO PADAUIRI, ZONA RURAL, BARCELOS - AM</t>
  </si>
  <si>
    <t xml:space="preserve">https://maps.app.goo.gl/pojDDfLjfCw5RXDr7</t>
  </si>
  <si>
    <t xml:space="preserve">XAMAKORONA</t>
  </si>
  <si>
    <t xml:space="preserve">9682546</t>
  </si>
  <si>
    <t xml:space="preserve">1.0151806821927716, -65.05275816785367</t>
  </si>
  <si>
    <t xml:space="preserve">ALDEIA XMAKORONA, ZONA RURAL, SANTA ISABEL DO RIO NEGRO - AM</t>
  </si>
  <si>
    <t xml:space="preserve">https://www.google.com/maps/place/1%C2%B000'54.6%22N+65%C2%B003'09.9%22W/@1.0151736,-65.0529332,68m/data=!3m1!1e3!4m4!3m3!8m2!3d1.0151778!4d-65.0527556?entry=ttu&amp;g_ep=EgoyMDI2MDkxMy4wIKXMDSoASAFQAw%3D%3D</t>
  </si>
  <si>
    <t xml:space="preserve">XAMANI</t>
  </si>
  <si>
    <t xml:space="preserve">4650077</t>
  </si>
  <si>
    <t xml:space="preserve">1.505000685938201, -63.36411234873335</t>
  </si>
  <si>
    <t xml:space="preserve">COMUNIDADE XAMANI, TERRITORIO INDIGENA, BARCELOS - AM</t>
  </si>
  <si>
    <t xml:space="preserve">https://www.google.com/maps/place/1%C2%B030'18.0%22N+63%C2%B021'50.8%22W/@1.505002,-63.364756,272m/data=!3m2!1e3!4b1!4m4!3m3!8m2!3d1.5050007!4d-63.3641123?entry=ttu&amp;g_ep=EgoyMDI2MDkxMy4wIKXMDSoASAFQAw%3D%3D</t>
  </si>
  <si>
    <t xml:space="preserve">XIHOPI</t>
  </si>
  <si>
    <t xml:space="preserve">9628584</t>
  </si>
  <si>
    <t xml:space="preserve">1.5180678113044732, -63.449377959576765</t>
  </si>
  <si>
    <t xml:space="preserve">ALDEIA XUHOPI, ZONA RURAL, BARCELOS - AM</t>
  </si>
  <si>
    <t xml:space="preserve">https://www.google.com/maps/place/1%C2%B031'05.0%22N+63%C2%B026'57.8%22W/@1.5180691,-63.4500217,272m/data=!3m2!1e3!4b1!4m4!3m3!8m2!3d1.5180678!4d-63.449378?entry=ttu&amp;g_ep=EgoyMDI2MDkxMy4wIKXMDSoASAFQAw%3D%3D</t>
  </si>
  <si>
    <t xml:space="preserve">XIROXIROPIU</t>
  </si>
  <si>
    <t xml:space="preserve">9628312</t>
  </si>
  <si>
    <t xml:space="preserve">1.9510523839925067, -63.73430826744593</t>
  </si>
  <si>
    <t xml:space="preserve">XIROXIROPIU, ZONA RURAL, BARCELOS - AM</t>
  </si>
  <si>
    <t xml:space="preserve">https://www.google.com/maps/place/1%C2%B057'03.8%22N+63%C2%B044'03.5%22W/@1.9510537,-63.734952,272m/data=!3m2!1e3!4b1!4m4!3m3!8m2!3d1.9510524!4d-63.7343083?entry=ttu&amp;g_ep=EgoyMDI2MDkxMy4wIKXMDSoASAFQAw%3D%3D</t>
  </si>
  <si>
    <t xml:space="preserve">AP</t>
  </si>
  <si>
    <t xml:space="preserve">PEDRA BRANCA DO AMAPARI</t>
  </si>
  <si>
    <t xml:space="preserve">AMAPÁ E NORTE DO PARÁ</t>
  </si>
  <si>
    <t xml:space="preserve">ARAMIRÃ</t>
  </si>
  <si>
    <t xml:space="preserve">2021412</t>
  </si>
  <si>
    <t xml:space="preserve">1.112044401970432, -52.58016607855632</t>
  </si>
  <si>
    <t xml:space="preserve">ALDEIA INDIGENA ARAMIRA II, PEDRA BRANCA DO AMAPARI - AP</t>
  </si>
  <si>
    <t xml:space="preserve">https://www.google.com/maps/place/1%C2%B006'43.5%22N+52%C2%B034'48.8%22W/@1.1117523,-52.5825203,1087m/data=!3m1!1e3!4m4!3m3!8m2!3d1.1120725!4d-52.5802226?entry=ttu&amp;g_ep=EgoyMDI2MDgyNS4wIKXMDSoASAFQAw%3D%3D</t>
  </si>
  <si>
    <t xml:space="preserve">OIAPOQUE</t>
  </si>
  <si>
    <t xml:space="preserve">KUMARUMÃ</t>
  </si>
  <si>
    <t xml:space="preserve">2021110</t>
  </si>
  <si>
    <t xml:space="preserve">3.379138205457224, -51.29744751558239</t>
  </si>
  <si>
    <t xml:space="preserve">ALDEIA INDIGENA KUMARUMA, ZONA RURAL, OIAPOQUE - AP</t>
  </si>
  <si>
    <t xml:space="preserve">https://www.google.com/maps/place/3%C2%B022'44.9%22N+51%C2%B017'50.8%22W/@3.3791338,-51.3000128,1085m/data=!3m2!1e3!4b1!4m4!3m3!8m2!3d3.3791284!4d-51.2974379?entry=ttu&amp;g_ep=EgoyMDI2MDgyNS4wIKXMDSoASAFQAw%3D%3D</t>
  </si>
  <si>
    <t xml:space="preserve">KUMENÊ</t>
  </si>
  <si>
    <t xml:space="preserve">2021102</t>
  </si>
  <si>
    <t xml:space="preserve">3.4901555555555555, -51.481322222222225</t>
  </si>
  <si>
    <t xml:space="preserve">ALDEIA INDIGENA KUMENE, S/N, ALDEIA, OIAPOQUE - AP</t>
  </si>
  <si>
    <t xml:space="preserve">https://www.google.com/maps?q=3.4901555555555555,-51.481322222222225</t>
  </si>
  <si>
    <t xml:space="preserve">DSEI DISTRITO SANITARIO ESP INDIGENA AMAPA NORTE PARA</t>
  </si>
  <si>
    <t xml:space="preserve">3577902</t>
  </si>
  <si>
    <t xml:space="preserve">0.02987274417060056, -51.063322853673526</t>
  </si>
  <si>
    <t xml:space="preserve">AV. PEDRO BAIÃO, 1071 - CENTRAL, MACAPÁ - AP</t>
  </si>
  <si>
    <t xml:space="preserve">https://maps.app.goo.gl/3iMLzSUJxt46dCJA9</t>
  </si>
  <si>
    <t xml:space="preserve">CASAI CASA DE APOIO SAUDE INDIGENA MACAPA</t>
  </si>
  <si>
    <t xml:space="preserve">2021404</t>
  </si>
  <si>
    <t xml:space="preserve">0.03877889909352274, -51.088723390512186</t>
  </si>
  <si>
    <t xml:space="preserve">Tv. Joaquim Gouvêia, 182 - Alvorada, Macapá - AP</t>
  </si>
  <si>
    <t xml:space="preserve">https://www.google.com/maps/place/CASAI+-+Casa+De+Apoio+%C3%80+Sa%C3%BAde+Ind%C3%ADgena/@0.0386174,-51.0913396,1087m/data=!3m1!1e3!4m14!1m7!3m6!1s0x8d61e104d6f66349:0x5dc9f2756c133668!2sCASAI+-+Casa+De+Apoio+%C3%80+Sa%C3%BAde+Ind%C3%ADgena!8m2!3d0.0386834!4d-51.0887069!16s%2Fg%2F11g2whn78b!3m5!1s0x8d61e104d6f66349:0x5dc9f2756c133668!8m2!3d0.0386834!4d-51.0887069!16s%2Fg%2F11g2whn78b?authuser=0&amp;entry=ttu&amp;g_ep=EgoyMDI2MDgyNS4wIKXMDSoASAFQAw%3D%3D</t>
  </si>
  <si>
    <t xml:space="preserve">MANGA</t>
  </si>
  <si>
    <t xml:space="preserve">2021137</t>
  </si>
  <si>
    <t xml:space="preserve">3.7259470483340005, -51.7254644790096</t>
  </si>
  <si>
    <t xml:space="preserve">ALDEIA INDIGENA MANGA, ZONA RURAL, OIAPOQUE - AP</t>
  </si>
  <si>
    <t xml:space="preserve">https://www.google.com/maps/place/3%C2%B043'33.1%22N+51%C2%B043'31.8%22W/@3.7258641,-51.7267788,542m/data=!3m2!1e3!4b1!4m4!3m3!8m2!3d3.7258614!4d-51.7254913?entry=ttu&amp;g_ep=EgoyMDI2MDgyNS4wIKXMDSoASAFQAw%3D%3D</t>
  </si>
  <si>
    <t xml:space="preserve">DSEI AP CASA DE SAUDE DO INDIO CASAI OIAPOQUE</t>
  </si>
  <si>
    <t xml:space="preserve">2021099</t>
  </si>
  <si>
    <t xml:space="preserve">3.8440094470796713, -51.836696318091384</t>
  </si>
  <si>
    <t xml:space="preserve">Avenida Veiga Cabral, 181 Centro Oiapoque - AP</t>
  </si>
  <si>
    <t xml:space="preserve">https://www.google.com/maps/place/3%C2%B050'38.3%22N+51%C2%B050'12.2%22W/@3.843856,-51.8366787,456m/data=!3m1!1e3!4m4!3m3!8m2!3d3.8439722!4d-51.8367222?entry=ttu&amp;g_ep=EgoyMDI2MDgyNS4wIKXMDSoASAFQAw%3D%3D</t>
  </si>
  <si>
    <t xml:space="preserve">BA</t>
  </si>
  <si>
    <t xml:space="preserve">SALVADOR</t>
  </si>
  <si>
    <t xml:space="preserve">BAHIA</t>
  </si>
  <si>
    <t xml:space="preserve">CASA DE APOIO À SAÚDE INDIGENA</t>
  </si>
  <si>
    <t xml:space="preserve">-12.951624955230065, -38.35412174079282</t>
  </si>
  <si>
    <t xml:space="preserve">R. FLAMENGO, 480 - ITAPUÃ, SALVADOR - BA</t>
  </si>
  <si>
    <t xml:space="preserve">https://www.google.com/maps/place/12%C2%B057'05.9%22S+38%C2%B021'14.9%22W/@-12.951639,-38.3547754,353m/data=!3m2!1e3!4b1!4m4!3m3!8m2!3d-12.951639!4d-38.3541317?entry=ttu&amp;g_ep=EgoyMDI2MDgxMC4wIKXMDSoASAFQAw%3D%3D</t>
  </si>
  <si>
    <t xml:space="preserve">EUCLIDES DA CUNHA</t>
  </si>
  <si>
    <t xml:space="preserve">0890030</t>
  </si>
  <si>
    <t xml:space="preserve">-10.50365090554496, -39.020899634794425</t>
  </si>
  <si>
    <t xml:space="preserve">R. FRANCISCO DANTAS DE ANDRADE, S/N, CAIXA DAGUA, EUCLIDES DA CUNHA - BA</t>
  </si>
  <si>
    <t xml:space="preserve">https://www.google.com/maps/place/Polo+Base+de+Euclides+da+Cunha+-+Distrito+Sanit%C3%A1rio+Especial+Ind%C3%ADgena+da+Bahia/@-10.5037802,-39.0209901,89m/data=!3m1!1e3!4m14!1m7!3m6!1s0x70d8d00362a0ed3:0x325a836a47681f66!2sPolo+Base+de+Euclides+da+Cunha+-+Distrito+Sanit%C3%A1rio+Especial+Ind%C3%ADgena+da+Bahia!8m2!3d-10.50362!4d-39.0210574!16s%2Fg%2F11wtpp4j_2!3m5!1s0x70d8d00362a0ed3:0x325a836a47681f66!8m2!3d-10.50362!4d-39.0210574!16s%2Fg%2F11wtpp4j_2?entry=ttu&amp;g_ep=EgoyMDI2MDcyOS4wIKXMDSoASAFQAw%3D%3D</t>
  </si>
  <si>
    <t xml:space="preserve">FEIRA DE SANTANA</t>
  </si>
  <si>
    <t xml:space="preserve">-12.250674609034716, -38.96241290309236</t>
  </si>
  <si>
    <t xml:space="preserve">RUA BARÃO DE COTEGIPE, 1520, CENTRO, FEIRA DE SANTANA - BA</t>
  </si>
  <si>
    <t xml:space="preserve">https://maps.app.goo.gl/UAKQgxtUWtH9nJsZ6</t>
  </si>
  <si>
    <t xml:space="preserve">IBOTIRAMA</t>
  </si>
  <si>
    <t xml:space="preserve">7733011</t>
  </si>
  <si>
    <t xml:space="preserve">-12.184442945000567, -43.21362287227068</t>
  </si>
  <si>
    <t xml:space="preserve">AVENIDA J.K., 877 - IBOTIRAMA, BA</t>
  </si>
  <si>
    <t xml:space="preserve">https://www.google.com/maps?q=-12.184444,-43.213622</t>
  </si>
  <si>
    <t xml:space="preserve">ILHÉUS</t>
  </si>
  <si>
    <t xml:space="preserve">7502354</t>
  </si>
  <si>
    <t xml:space="preserve">-14.802151340708502, -39.03260806079773</t>
  </si>
  <si>
    <t xml:space="preserve">RUA EPITÁCIO PESSOA, 41, SÃO SEBASTIÃO, ILHÉUS - BA</t>
  </si>
  <si>
    <t xml:space="preserve">google.com/maps/place/R.+Epitácio+Pessoa,+41+-+São+Sebastiao/data=!4m7!3m6!1s0x7390a610569a7a3:0xee6f2c94d333c5fd!8m2!3d-14.8021385!4d-39.0325548!16s%2Fg%2F11b8yyhcyg!19sChIJo6dpBWEKOQcR_cUz05Qsb-4?entry=tts&amp;g_ep=EgoyMDI2MDgxOS4wIPu8ASoASAFQAw%3D%3D&amp;skid=8cf8289e-f38a-440d-b42d-0e4348f99615</t>
  </si>
  <si>
    <t xml:space="preserve">ITAMARAJU</t>
  </si>
  <si>
    <t xml:space="preserve">7481039</t>
  </si>
  <si>
    <t xml:space="preserve">-17.03256462691914, -39.535545187443134</t>
  </si>
  <si>
    <t xml:space="preserve">RUA PEDRO ÁLVARES CABRAL, 264, CENTRO, ITAMARAJU - BA</t>
  </si>
  <si>
    <t xml:space="preserve">https://www.google.com/maps/place/R.+Pedro+%C3%81lvares+Cabral,+264,+Itamaraju+-+BA,+45836-000/@-17.0326479,-39.5356788,81m/data=!3m1!1e3!4m16!1m9!3m8!1s0x735bb2ce1800afb:0xaa95e1650ee34949!2sR.+Pedro+%C3%81lvares+Cabral,+264,+Itamaraju+-+BA,+45836-000!3b1!8m2!3d-17.0325804!4d-39.535541!10e5!16s%2Fg%2F11f3nbjnjk!3m5!1s0x735bb2ce1800afb:0xaa95e1650ee34949!8m2!3d-17.0325804!4d-39.535541!16s%2Fg%2F11f3nbjnjk?entry=ttu&amp;g_ep=EgoyMDI2MDgxNy4wIKXMDSoASAFQAw%3D%3D</t>
  </si>
  <si>
    <t xml:space="preserve">JUAZEIRO</t>
  </si>
  <si>
    <t xml:space="preserve">7821840</t>
  </si>
  <si>
    <t xml:space="preserve">-9.412557962345463, -40.49640901505032</t>
  </si>
  <si>
    <t xml:space="preserve">RUA CAMELA DUTRA, 1020, CENTRO, JUAZEIRO - BA</t>
  </si>
  <si>
    <t xml:space="preserve">https://maps.app.goo.gl/d8nS8K6Hi8hcnNaS9</t>
  </si>
  <si>
    <t xml:space="preserve">PAU BRASIL</t>
  </si>
  <si>
    <t xml:space="preserve">7496915</t>
  </si>
  <si>
    <t xml:space="preserve">-15.463794446399204, -39.65282845650831</t>
  </si>
  <si>
    <t xml:space="preserve">RUA JOÃO VELOSO 198, CENTRO, PAU BRASIL - BA</t>
  </si>
  <si>
    <t xml:space="preserve">https://www.google.com/maps/place/15%C2%B027'49.7%22S+39%C2%B039'10.2%22W/@-15.4637906,-39.6534708,327m/data=!3m2!1e3!4b1!4m4!3m3!8m2!3d-15.4637919!4d-39.6528271?entry=ttu&amp;g_ep=EgoyMDI2MDgxNy4wIKXMDSoASAFQAw%3D%3D</t>
  </si>
  <si>
    <t xml:space="preserve">PAULO AFONSO</t>
  </si>
  <si>
    <t xml:space="preserve">7340060</t>
  </si>
  <si>
    <t xml:space="preserve">-9.39580175420754, -38.23318514962072</t>
  </si>
  <si>
    <t xml:space="preserve">R. NÁPOLIS, 10, SÃO MIGUEL, PAULO AFONSO - BA</t>
  </si>
  <si>
    <t xml:space="preserve">https://www.google.com/maps?q=-9.395811,-38.233189</t>
  </si>
  <si>
    <t xml:space="preserve">PORTO SEGURO</t>
  </si>
  <si>
    <t xml:space="preserve">7494335</t>
  </si>
  <si>
    <t xml:space="preserve">-16.408660251441248, -39.0923727120914</t>
  </si>
  <si>
    <t xml:space="preserve">RUA DR. IEDO ELIAS, BAIRRO PARQUE ECOLOGICO, PORTO SEGURO - BA</t>
  </si>
  <si>
    <t xml:space="preserve">google.com/maps/place/16°24'31.0"S+39°05'32.5"W/@-16.4085469,-39.0924076,98m/data=!3m1!1e3!4m4!3m3!8m2!3d-16.4086154!4d-39.0923607?entry=ttu&amp;g_ep=EgoyMDI2MDgxNi4wIKXMDSoASAFQAw%3D%3D</t>
  </si>
  <si>
    <t xml:space="preserve">RIBEIRA DO POMBAL</t>
  </si>
  <si>
    <t xml:space="preserve">7735200</t>
  </si>
  <si>
    <t xml:space="preserve">-10.831672575061495, -38.54417721503108</t>
  </si>
  <si>
    <t xml:space="preserve">AV. PEDRO RODRIGUES DA CONCEIÇÃO, 339, RIBEIRA DO POMBAL - BA</t>
  </si>
  <si>
    <t xml:space="preserve">https://www.google.com/maps/place/Polo+Base+de+Ribeira+do+Pombal+-+Distrito+Sanit%C3%A1rio+Especial+Ind%C3%ADgena+da+Bahia/@-10.8316146,-38.5441593,92m/data=!3m1!1e3!4m12!1m5!3m4!2zMTDCsDQ5JzUzLjgiUyAzOMKwMzInMzguNyJX!8m2!3d-10.8315989!4d-38.5440946!3m5!1s0x711f1000d9db433:0x251cc256dda525b8!8m2!3d-10.8316887!4d-38.5442405!16s%2Fg%2F11wx4lq351?entry=ttu&amp;g_ep=EgoyMDI2MDcyMi4wIKXMDSoASAFQAw%3D%3D</t>
  </si>
  <si>
    <t xml:space="preserve">DSEI BAHIA</t>
  </si>
  <si>
    <t xml:space="preserve">-12.978480292180894, -38.45743130335145</t>
  </si>
  <si>
    <t xml:space="preserve">R. ALCEU AMOROSO LIMA, 142 - CAMINHO DAS ÁRVORES, SALVADOR - BA</t>
  </si>
  <si>
    <t xml:space="preserve">https://maps.app.goo.gl/akS3ugZKos9CHwNr8</t>
  </si>
  <si>
    <t xml:space="preserve">CE</t>
  </si>
  <si>
    <t xml:space="preserve">CAUCAIA</t>
  </si>
  <si>
    <t xml:space="preserve">CEARÁ</t>
  </si>
  <si>
    <t xml:space="preserve">ANACÉ</t>
  </si>
  <si>
    <t xml:space="preserve">UBS INDIGENA MARIA GOMES FERREIRA POLO BASE ANACE</t>
  </si>
  <si>
    <t xml:space="preserve">8110867</t>
  </si>
  <si>
    <t xml:space="preserve">-3.6852238262789254, -38.7471749645797</t>
  </si>
  <si>
    <t xml:space="preserve">ESTRADA MANGABEIRA - JAPUARA, CAUCAIA - CE</t>
  </si>
  <si>
    <t xml:space="preserve">https://www.google.com/maps/place/UBSI+Maria+Gomes+Ferreira/@-3.6850544,-38.7466547,225m/data=!3m1!1e3!4m10!1m2!2m1!1sUBS+INDIGENA+MARIA+GOMES+FERREIRA+POLO+BASE+ANACE!3m6!1s0x7c0c90003369329:0xcf9b3f7def5077a7!8m2!3d-3.6852199!4d-38.7471713!15sCjFVQlMgSU5ESUdFTkEgTUFSSUEgR09NRVMgRkVSUkVJUkEgUE9MTyBCQVNFIEFOQUNFkgEXY29tbXVuaXR5X2hlYWx0aF9jZW50ZXLgAQA!16s%2Fg%2F11xgldkllc?entry=ttu&amp;g_ep=EgoyMDI2MDcyNi4wIKXMDSoASAFQAw%3D%3D</t>
  </si>
  <si>
    <t xml:space="preserve">AQUIRAZ</t>
  </si>
  <si>
    <t xml:space="preserve">POLO BASE INDÍGINA DE JENIPAPO KANIDÉ</t>
  </si>
  <si>
    <t xml:space="preserve">6159893</t>
  </si>
  <si>
    <t xml:space="preserve">-3.9687747416095855, -38.28313874469789</t>
  </si>
  <si>
    <t xml:space="preserve">ESTR. ALDEIA ENCANTADA, 11 - JACAÚNA, AQUIRAZ - CE</t>
  </si>
  <si>
    <t xml:space="preserve">https://www.google.com/maps?q=-3.968757,-38.283123</t>
  </si>
  <si>
    <t xml:space="preserve">ARATUBA</t>
  </si>
  <si>
    <t xml:space="preserve">UBSI VILA DOS FERNANDES</t>
  </si>
  <si>
    <t xml:space="preserve">2806193</t>
  </si>
  <si>
    <t xml:space="preserve">-4.4055628514739285, -39.072195330567276</t>
  </si>
  <si>
    <t xml:space="preserve">ZONA RURAL, ARATUBA - CE</t>
  </si>
  <si>
    <t xml:space="preserve">https://www.google.com/maps/place/Polo+de+Sa%C3%BAde+Indigena/@-4.4055773,-39.0721072,90m/data=!3m1!1e3!4m6!3m5!1s0x7bf1d1db79a78b7:0x5589a79eff8290d4!8m2!3d-4.4055681!4d-39.0721977!16s%2Fg%2F11qg_jzgh2?entry=ttu&amp;g_ep=EgoyMDI2MDgwMi4wIKXMDSoASAFQAw%3D%3D</t>
  </si>
  <si>
    <t xml:space="preserve">CRATEÚS</t>
  </si>
  <si>
    <t xml:space="preserve">CRATEUS TEREZA DE SOUSA COSTA</t>
  </si>
  <si>
    <t xml:space="preserve">8296553</t>
  </si>
  <si>
    <t xml:space="preserve">-5.179753901169533, -40.68033668208068</t>
  </si>
  <si>
    <t xml:space="preserve">RUA ALDIR MOTA - FATIMA I, CRATEÚS - CE</t>
  </si>
  <si>
    <t xml:space="preserve">https://maps.app.goo.gl/q5Fn4qd76XZsojJS9</t>
  </si>
  <si>
    <t xml:space="preserve">FORTALEZA</t>
  </si>
  <si>
    <t xml:space="preserve">DSEI CEARA</t>
  </si>
  <si>
    <t xml:space="preserve">-3.7528745977578986, -38.51302379130622</t>
  </si>
  <si>
    <t xml:space="preserve">Av. Pontes Vieira, 832 - Tauape, Fortaleza - CE</t>
  </si>
  <si>
    <t xml:space="preserve">https://maps.app.goo.gl/PU63xgAHJ7c7tdBH8</t>
  </si>
  <si>
    <t xml:space="preserve">CASA DE SAUDE INDIGENA DSEI CE</t>
  </si>
  <si>
    <t xml:space="preserve">7365039</t>
  </si>
  <si>
    <t xml:space="preserve">-3.7497732663362284, -38.51323131627114</t>
  </si>
  <si>
    <t xml:space="preserve">AVENIDA SORIANO ALBUQUERQUE BAIRRO JOAQUIM TAVORA, FORALEZA- CE</t>
  </si>
  <si>
    <t xml:space="preserve">https://www.google.com/maps/place/Casa+de+Apoio+%C3%A0+Sa%C3%BAde+Ind%C3%ADgena+-+Cear%C3%A1/@-3.749847,-38.5158437,17z/data=!3m1!4b1!4m6!3m5!1s0x7c749bf5760147d:0xdf3a36c4c29dfc79!8m2!3d-3.7498524!4d-38.5132688!16s%2Fg%2F11nl7k91mr?entry=ttu&amp;g_ep=EgoyMDI2MDcxNS4wIKXMDSoASAFQAw%3D%3D</t>
  </si>
  <si>
    <t xml:space="preserve">ITAREMA</t>
  </si>
  <si>
    <t xml:space="preserve">VARJOTA</t>
  </si>
  <si>
    <t xml:space="preserve">2806355</t>
  </si>
  <si>
    <t xml:space="preserve">-2.98523933923793, -39.82175800990396</t>
  </si>
  <si>
    <t xml:space="preserve">VARJOTA, ITAREMA - CE</t>
  </si>
  <si>
    <t xml:space="preserve">https://maps.app.goo.gl/fxPR4JBv1P7nbjfk9</t>
  </si>
  <si>
    <t xml:space="preserve">MARACANAÚ</t>
  </si>
  <si>
    <t xml:space="preserve">POLO BASE INDIGINA PITAGUARY</t>
  </si>
  <si>
    <t xml:space="preserve">5438683</t>
  </si>
  <si>
    <t xml:space="preserve">-3.9342613243867572, -38.63275845728993</t>
  </si>
  <si>
    <t xml:space="preserve">R. MANOEL PEREIRA 2690 - SANTO ANTONIO DO PITAGUARY, MARACANAÚ - CE</t>
  </si>
  <si>
    <t xml:space="preserve">https://www.google.com/maps/place/Dsei+Polo+Base+Maracana%C3%BA/@-3.9343189,-38.6328564,181m/data=!3m1!1e3!4m10!1m2!2m1!1spolo+base+maracana%C3%BA!3m6!1s0x7c755fd474fb40f:0x89db62899de5f8c6!8m2!3d-3.9342316!4d-38.6327723!15sChRwb2xvIGJhc2UgbWFyYWNhbmHDupIBCGhvc3BpdGFs4AEA!16s%2Fg%2F11f66dlh3l?entry=ttu&amp;g_ep=EgoyMDI2MDgwMi4wIKXMDSoASAFQAw%3D%3D</t>
  </si>
  <si>
    <t xml:space="preserve">MONSENHOR TABOSA</t>
  </si>
  <si>
    <t xml:space="preserve">ABÁ NHEEGATU DA SERRA DAS MATAS NASCENTE DO RIO ACARAÚ - MARIA FELIZ DE SOUSA</t>
  </si>
  <si>
    <t xml:space="preserve">7386990</t>
  </si>
  <si>
    <t xml:space="preserve">-4.829836575110778, -40.07259605836696</t>
  </si>
  <si>
    <t xml:space="preserve">ZONA RURAL, ALDEIA, MONSENHOR TABOSA - CE</t>
  </si>
  <si>
    <t xml:space="preserve">https://www.google.com/maps?q=-4.8298719,-40.0728065</t>
  </si>
  <si>
    <t xml:space="preserve">PORANGA</t>
  </si>
  <si>
    <t xml:space="preserve">ALDEIA UMBURANA - EM CONSTRUÇÃO</t>
  </si>
  <si>
    <t xml:space="preserve">7217919</t>
  </si>
  <si>
    <t xml:space="preserve">-4.747235096180895, -40.9368392226537</t>
  </si>
  <si>
    <t xml:space="preserve">TV. BEZERRA DE MENEZES - JARDIM DAS OLIVEIRAS, PORANGA - CE</t>
  </si>
  <si>
    <t xml:space="preserve">https://www.google.com/maps/place/4%C2%B044'50.1%22S+40%C2%B056'12.6%22W/@-4.7472351,-40.9374829,338m/data=!3m2!1e3!4b1!4m4!3m3!8m2!3d-4.7472351!4d-40.9368392?entry=ttu&amp;g_ep=EgoyMDI2MDgxNy4wIKXMDSoASAFQAw%3D%3D</t>
  </si>
  <si>
    <t xml:space="preserve">POTYRÔ TAPEBA/CAUCAIA</t>
  </si>
  <si>
    <t xml:space="preserve">POLO BASE POTYRO</t>
  </si>
  <si>
    <t xml:space="preserve">9565302</t>
  </si>
  <si>
    <t xml:space="preserve">-3.726211954790851, -38.682620995161045</t>
  </si>
  <si>
    <t xml:space="preserve">RUA DO TRILHO - CABATAN, CAUCAIA - CE</t>
  </si>
  <si>
    <t xml:space="preserve">https://www.google.com/maps/place/Sa%C3%BAde+Ind%C3%ADgena+P%C3%B3lo+Base+Caucaia/@-3.7297236,-38.6834686,90m/data=!3m1!1e3!4m12!1m5!3m4!2zM8KwNDMnNDYuMyJTIDM4wrA0MScwMC40Ilc!8m2!3d-3.729531!4d-38.683431!3m5!1s0x7c0b4e34374c191:0xb463251b00afdf97!8m2!3d-3.7295982!4d-38.6833967!16s%2Fg%2F11j1j683pw?entry=ttu&amp;g_ep=EgoyMDI2MDgwMi4wIKXMDSoASAFQAw%3D%3D</t>
  </si>
  <si>
    <t xml:space="preserve">SÃO BENEDITO</t>
  </si>
  <si>
    <t xml:space="preserve">ALDEIA GAMELEIRA - EM CONSTRUÇÃO</t>
  </si>
  <si>
    <t xml:space="preserve">6500226</t>
  </si>
  <si>
    <t xml:space="preserve">-4.0898445180161715, -40.9130686116718</t>
  </si>
  <si>
    <t xml:space="preserve">ALDEIA GAMELEIRA - SÃO BENEDITO, CARNAUBAL - CE</t>
  </si>
  <si>
    <t xml:space="preserve">https://www.google.com/maps/place/Polo+base+S%C3%A3o+Benedito+(sa%C3%BAde+ind%C3%ADgena)/@-4.0899823,-40.9133211,181m/data=!3m1!1e3!4m12!1m5!3m4!2zNMKwMDUnMjIuNCJTIDQwwrA1NCc0Ni43Ilc!8m2!3d-4.089561!4d-40.912965!3m5!1s0x794eb00236dc4b5:0x96d89cdd51d21a6d!8m2!3d-4.0898433!4d-40.9130638!16s%2Fg%2F11ntdh8q55?entry=ttu&amp;g_ep=EgoyMDI2MDgwMi4wIKXMDSoASAFQAw%3D%3D</t>
  </si>
  <si>
    <t xml:space="preserve">DF</t>
  </si>
  <si>
    <t xml:space="preserve">BRASÍLIA</t>
  </si>
  <si>
    <t xml:space="preserve">CASA DE APOIO À SAÚDE INDÍGENA NACIONAL BRASÍLIA</t>
  </si>
  <si>
    <t xml:space="preserve">CASAI BRASILIA</t>
  </si>
  <si>
    <t xml:space="preserve">7898215</t>
  </si>
  <si>
    <t xml:space="preserve">-15.742963104616559, -47.71329358909498</t>
  </si>
  <si>
    <t xml:space="preserve">RODOVIA DF-250, KM 8,5 - NR CAPÃO DA ERVA, ENTRADA C, CHÁCARA PARAÍSO DO CAMPO - ÁREA RURAL ITAPOÃ - DISTRITO FEDERAL</t>
  </si>
  <si>
    <t xml:space="preserve">https://www.google.com/maps/place/CASAI+Bras%C3%ADlia/@-15.7432659,-47.7134377,188m/data=!3m1!1e3!4m6!3m5!1s0x935a172410675021:0x5ba3657f78be76a5!8m2!3d-15.7431903!4d-47.7132614!16s%2Fg%2F11r10cw9ys?entry=ttu&amp;g_ep=EgoyMDI2MDgwMy4wIKXMDSoASAFQAw%3D%3D</t>
  </si>
  <si>
    <t xml:space="preserve">ES</t>
  </si>
  <si>
    <t xml:space="preserve">ARACRUZ</t>
  </si>
  <si>
    <t xml:space="preserve">MINAS GERAIS E ESPÍRITO SANTO</t>
  </si>
  <si>
    <t xml:space="preserve">ESCRITÓRIO</t>
  </si>
  <si>
    <t xml:space="preserve">ESCRITORIO LOCAL UNIDADE DE APOIO INDIGENA</t>
  </si>
  <si>
    <t xml:space="preserve">9184821</t>
  </si>
  <si>
    <t xml:space="preserve">-19.82390200134625, -40.265824828040685</t>
  </si>
  <si>
    <t xml:space="preserve">AVENIDA MOROBA ,07, BAIRRO MOROBA, ARACRUZ - ES</t>
  </si>
  <si>
    <t xml:space="preserve">https://www.google.com/maps/place/19%C2%B049'26.2%22S+40%C2%B015'57.0%22W/@-19.8238553,-40.2665437,256m/data=!3m1!1e3!4m4!3m3!8m2!3d-19.8239459!4d-40.2658256?entry=ttu&amp;g_ep=EgoyMDI2MDgxNy4wIKXMDSoASAFQAw%3D%3D</t>
  </si>
  <si>
    <t xml:space="preserve">BOA ESPERANÇA</t>
  </si>
  <si>
    <t xml:space="preserve">UNIDADE BASICA DE SAUDE INDIGENA DE BOA ESPERANCA</t>
  </si>
  <si>
    <t xml:space="preserve">2770172</t>
  </si>
  <si>
    <t xml:space="preserve">-19.9416496070697, -40.15497351288969</t>
  </si>
  <si>
    <t xml:space="preserve">ALDEIA BOA ESPERANÇA, ARACRUZ - ES</t>
  </si>
  <si>
    <t xml:space="preserve">https://maps.app.goo.gl/Sqozz5LHSx6HkzX49</t>
  </si>
  <si>
    <t xml:space="preserve">CAIEIRAS VELHA</t>
  </si>
  <si>
    <t xml:space="preserve">CAIERAS VELHA</t>
  </si>
  <si>
    <t xml:space="preserve">2770180</t>
  </si>
  <si>
    <t xml:space="preserve">-19.92396469537001, -40.17147004031174</t>
  </si>
  <si>
    <t xml:space="preserve">RUA PRINCIPAL ALDEIA ARACRUZ - ES</t>
  </si>
  <si>
    <t xml:space="preserve">https://www.google.com/maps/place/19%C2%B055'26.4%22S+40%C2%B010'17.3%22W/@-19.9238853,-40.1719743,255m/data=!3m1!1e3!4m4!3m3!8m2!3d-19.9239984!4d-40.1714786?entry=ttu&amp;g_ep=EgoyMDI2MDgxNy4wIKXMDSoASAFQAw%3D%3D</t>
  </si>
  <si>
    <t xml:space="preserve">COMBOIOS</t>
  </si>
  <si>
    <t xml:space="preserve">COMBÓIOS</t>
  </si>
  <si>
    <t xml:space="preserve">2403986</t>
  </si>
  <si>
    <t xml:space="preserve">-19.703265614494885, -39.96759389576325</t>
  </si>
  <si>
    <t xml:space="preserve">ALDEIA COMBOIOS, ZONA RURAL, ARACRUZ - ES</t>
  </si>
  <si>
    <t xml:space="preserve">https://www.google.com/maps/place/19%C2%B044'41.9%22S+40%C2%B000'33.2%22W/@-19.7449722,-40.0092222,1363m/data=!3m2!1e3!4b1!4m4!3m3!8m2!3d-19.7449722!4d-40.0092222?entry=ttu&amp;g_ep=EgoyMDI2MDcyOC4wIKXMDSoASAFQAw%3D%3D</t>
  </si>
  <si>
    <t xml:space="preserve">IRAJÁ</t>
  </si>
  <si>
    <t xml:space="preserve">UNIDADE BASICA DE SAUDE INDIGENA DE IRAJA</t>
  </si>
  <si>
    <t xml:space="preserve">9135731</t>
  </si>
  <si>
    <t xml:space="preserve">-19.904886680866625, -40.219273292246896</t>
  </si>
  <si>
    <t xml:space="preserve">RODOVIA PRIMO BITTI, ALDEIA IRAJA, ARACRUZ - ES</t>
  </si>
  <si>
    <t xml:space="preserve">https://www.google.com/maps/place/Posto+De+Saude+Aldeia+Iraja/@-19.9046433,-40.2201933,255m/data=!3m1!1e3!4m6!3m5!1s0xb7e951a7c8d10d:0x8527eea13c4c4271!8m2!3d-19.9049141!4d-40.2193286!16s%2Fg%2F11fz2kg0nl?entry=ttu&amp;g_ep=EgoyMDI2MDgxMS4wIKXMDSoASAFQAw%3D%3D</t>
  </si>
  <si>
    <t xml:space="preserve">UNIDADE BASICA DE SAUDE INDIGENA DE PAU BRASIL</t>
  </si>
  <si>
    <t xml:space="preserve">2770199</t>
  </si>
  <si>
    <t xml:space="preserve">-19.853831099061246, -40.13017249728066</t>
  </si>
  <si>
    <t xml:space="preserve">RUA JOÃO VELOSO, CENTRO, PAU BRASIL - BA</t>
  </si>
  <si>
    <t xml:space="preserve">https://www.google.com/maps/place/19%C2%B051'13.9%22S+40%C2%B007'48.6%22W/@-19.8537573,-40.1302731,20z/data=!4m5!3m4!4b1!8m2!3d-19.853852!4d-40.1301699?entry=ttu&amp;g_ep=EgoyMDI2MDgxNy4wIKXMDSoASAFQAw%3D%3D</t>
  </si>
  <si>
    <t xml:space="preserve">GO</t>
  </si>
  <si>
    <t xml:space="preserve">RUBIATABA</t>
  </si>
  <si>
    <t xml:space="preserve">ARAGUAIA</t>
  </si>
  <si>
    <t xml:space="preserve">GOIÁS (Carretão)</t>
  </si>
  <si>
    <t xml:space="preserve">7618573</t>
  </si>
  <si>
    <t xml:space="preserve">-15.116135612606266, -50.040953275611734</t>
  </si>
  <si>
    <t xml:space="preserve">UBSI ALDEIA CARRETÃO, VALDELÂNDIA, RUBIATABA - GO</t>
  </si>
  <si>
    <t xml:space="preserve">https://maps.app.goo.gl/nnGhDeiFwsQqJrWw6</t>
  </si>
  <si>
    <t xml:space="preserve">ARUANÃ</t>
  </si>
  <si>
    <t xml:space="preserve">GOIÁS (aruanã)</t>
  </si>
  <si>
    <t xml:space="preserve">8410267</t>
  </si>
  <si>
    <t xml:space="preserve">-14.917712553681454, -51.08165472883612</t>
  </si>
  <si>
    <t xml:space="preserve">TRAVESSA GINÁSIO, QUADRA E, LOTE 07-GO, ARUANÃ - GO</t>
  </si>
  <si>
    <t xml:space="preserve">https://www.google.com/maps/search/-14.917951,+-51.081644?entry=tts&amp;g_ep=EgoyMDI2MDgyNC4wIPu8ASoASAFQAw%3D%3D&amp;skid=704f332b-f575-4066-8c78-6dadac1573f8</t>
  </si>
  <si>
    <t xml:space="preserve">GOIÂNIA</t>
  </si>
  <si>
    <t xml:space="preserve">CASA DE SAUDE INDIGENA DE GOIANIA</t>
  </si>
  <si>
    <t xml:space="preserve">9228764</t>
  </si>
  <si>
    <t xml:space="preserve">-16.733194203512447, -49.240897282231316</t>
  </si>
  <si>
    <t xml:space="preserve">JARDIM BELA VISTA, AVENIDA PLANALTO QD 1 LT 11 12, GOIÂNIA - GO</t>
  </si>
  <si>
    <t xml:space="preserve">https://www.google.com/maps?q=-16.733138888888888,-49.24115</t>
  </si>
  <si>
    <t xml:space="preserve">-16.733148694244306, -49.24114005406129</t>
  </si>
  <si>
    <t xml:space="preserve">MINAÇU</t>
  </si>
  <si>
    <t xml:space="preserve">MINAÇU (Aldeia Jatobá)</t>
  </si>
  <si>
    <t xml:space="preserve">UBSI ALDEIA JATOBÁ</t>
  </si>
  <si>
    <t xml:space="preserve">7889011</t>
  </si>
  <si>
    <t xml:space="preserve">-13.72473603009344, -48.241998472438794</t>
  </si>
  <si>
    <t xml:space="preserve">ALDEIA JATOBA, AREA RURAL JUARA - MT</t>
  </si>
  <si>
    <t xml:space="preserve">https://www.google.com/maps/place/13%C2%B043'29.5%22S+48%C2%B014'31.2%22W/@-13.7250774,-48.2416659,548m/data=!3m1!1e3!4m4!3m3!8m2!3d-13.7248611!4d-48.242?hl=pt-BR&amp;entry=ttu&amp;g_ep=EgoyMDI2MDgyNS4wIKXMDSoASAFQAw%3D%3D</t>
  </si>
  <si>
    <t xml:space="preserve">MA</t>
  </si>
  <si>
    <t xml:space="preserve">AMARANTE DO MARANHÃO</t>
  </si>
  <si>
    <t xml:space="preserve">MARANHÃO</t>
  </si>
  <si>
    <t xml:space="preserve">AMARANTE</t>
  </si>
  <si>
    <t xml:space="preserve">4889738</t>
  </si>
  <si>
    <t xml:space="preserve">-5.566085672471178, -46.743148165989496</t>
  </si>
  <si>
    <t xml:space="preserve">AVENIDA DEPUTADO LA ROQUE, Nº 1064, CENTRO, AMARANTE - MA</t>
  </si>
  <si>
    <t xml:space="preserve">google.com.br/maps/place/Polo+Base+de+Saúde+Indigena+-+Amarante+do+Maranhão/data=!4m7!3m6!1s0x92ce2f8c8f26cd43:0xe220aae495d127b0!8m2!3d-5.5660606!4d-46.7431738!16s%2Fg%2F11khth2t4_!19sChIJQ80mj4wvzpIRsCfRleSqIOI?entry=tts&amp;g_ep=EgoyMDI2MDgxNy4wIPu8ASoASAFQAw%3D%3D&amp;skid=125c392a-a3bc-4b83-9cf0-9b97bdcd0bed</t>
  </si>
  <si>
    <t xml:space="preserve">ARAME</t>
  </si>
  <si>
    <t xml:space="preserve">7514077</t>
  </si>
  <si>
    <t xml:space="preserve">-4.889161167780167, -46.01076664075085</t>
  </si>
  <si>
    <t xml:space="preserve">AVENIDA DEPUTADO ULISSES GUIMARAES, 675, CENTRO, ARAME - MA</t>
  </si>
  <si>
    <t xml:space="preserve">https://www.google.com/maps/place/4%C2%B053'21.0%22S+46%C2%B000'38.8%22W/@-4.8891612,-46.0114103,338m/data=!3m2!1e3!4b1!4m4!3m3!8m2!3d-4.8891612!4d-46.0107666?entry=ttu&amp;g_ep=EgoyMDI2MDgxNy4wIKXMDSoASAFQAw%3D%3D</t>
  </si>
  <si>
    <t xml:space="preserve">BARRA DO CORDA</t>
  </si>
  <si>
    <t xml:space="preserve">7578725</t>
  </si>
  <si>
    <t xml:space="preserve">-5.509628570778036, -45.24688158535863</t>
  </si>
  <si>
    <t xml:space="preserve">RUA PEDRO BRAGA, 146, CENTRO, BARRA DO CORDA - MA</t>
  </si>
  <si>
    <t xml:space="preserve">https://www.google.com/maps/place/Pol%C3%B3+Base+Ind%C3%ADgena+de+Barra+do+corda+-+MA/@-5.5095606,-45.247138,187m/data=!3m1!1e3!4m12!1m5!3m4!2zNcKwMzAnMzQuMSJTIDQ1wrAxNCc0OC4yIlc!8m2!3d-5.509477!4d-45.2467234!3m5!1s0x92cd5f3b5afa1dd1:0x8067dae6b88c2fbd!8m2!3d-5.5096549!4d-45.2468883!16s%2Fg%2F11lgr_4j7f?entry=ttu&amp;g_ep=EgoyMDI2MDgwMi4wIKXMDSoASAFQAw%3D%3D</t>
  </si>
  <si>
    <t xml:space="preserve">GRAJAÚ</t>
  </si>
  <si>
    <t xml:space="preserve">7398050</t>
  </si>
  <si>
    <t xml:space="preserve">-5.814471974473574, -46.13580501107713</t>
  </si>
  <si>
    <t xml:space="preserve">AV. PROF. HILTON NUNES, 663, GRAJAÚ - MA</t>
  </si>
  <si>
    <t xml:space="preserve">https://www.google.com/maps/place/5%C2%B048'52.1%22S+46%C2%B008'08.9%22W/@-5.8144696,-46.1364551,258m/data=!3m2!1e3!4b1!4m4!3m3!8m2!3d-5.8144709!4d-46.1358114?entry=ttu&amp;g_ep=EgoyMDI2MDgxNy4wIKXMDSoASAFQAw%3D%3D</t>
  </si>
  <si>
    <t xml:space="preserve">IMPERATRIZ</t>
  </si>
  <si>
    <t xml:space="preserve">CASA DE APOIO A SAUDE INDIGENA DE IMPERATRIZ</t>
  </si>
  <si>
    <t xml:space="preserve">7198620</t>
  </si>
  <si>
    <t xml:space="preserve">-5.535728181779911, -47.47763411636084</t>
  </si>
  <si>
    <t xml:space="preserve">R. HENRIQUE DIAS, 594 - PARQUE SANTA LUCIA, IMPERATRIZ - MA</t>
  </si>
  <si>
    <t xml:space="preserve">https://www.google.com/maps/place/Casai/@-5.5356081,-47.4777801,98m/data=!3m1!1e3!4m6!3m5!1s0x92c55f0075eaa637:0xafd5a60a1ae79006!8m2!3d-5.5357428!4d-47.4776302!16s%2Fg%2F11x851b6zc?entry=ttu&amp;g_ep=EgoyMDI2MDgxNy4wIKXMDSoASAFQAw%3D%3D</t>
  </si>
  <si>
    <t xml:space="preserve">SANTA INÊS</t>
  </si>
  <si>
    <t xml:space="preserve">7695810</t>
  </si>
  <si>
    <t xml:space="preserve">-3.658577394340498, -45.381072942781486</t>
  </si>
  <si>
    <t xml:space="preserve">R. DA RAPOSA, 352, CENTRO, SANTA INÊS - MA</t>
  </si>
  <si>
    <t xml:space="preserve">https://www.google.com/maps/@-3.6586169,-45.3812446,90m/data=!3m1!1e3?entry=ttu&amp;g_ep=EgoyMDI2MDgwMi4wIKXMDSoASAFQAw%3D%3D</t>
  </si>
  <si>
    <t xml:space="preserve">SÃO LUÍS</t>
  </si>
  <si>
    <t xml:space="preserve">CASAI SAO LUIS</t>
  </si>
  <si>
    <t xml:space="preserve">0976946</t>
  </si>
  <si>
    <t xml:space="preserve">-2.484823920156375, -44.224617746832024</t>
  </si>
  <si>
    <t xml:space="preserve">AVENIDA PAULISTA, 11, BAIRRO OLHO D'ÁGUA, SÃO LUÍS - MA</t>
  </si>
  <si>
    <t xml:space="preserve">https://www.google.com/maps/place/2%C2%B029'05.4%22S+44%C2%B013'28.6%22W/@-2.4848266,-44.2252534,339m/data=!3m2!1e3!4b1!4m4!3m3!8m2!3d-2.4848266!4d-44.2246097?entry=ttu&amp;g_ep=EgoyMDI2MDgxNy4wIKXMDSoASAFQAw%3D%3D</t>
  </si>
  <si>
    <t xml:space="preserve">DSEI MARANHÃO</t>
  </si>
  <si>
    <t xml:space="preserve">-2.5456701445375316, -44.267065613490914</t>
  </si>
  <si>
    <t xml:space="preserve">RUA CINCO DE JANEIRO, 166 JORDOA, SÃO LUÍS - MA</t>
  </si>
  <si>
    <t xml:space="preserve">https://maps.app.goo.gl/Zi21yVrNi3HcmCDC8</t>
  </si>
  <si>
    <t xml:space="preserve">ZÉ DOCA</t>
  </si>
  <si>
    <t xml:space="preserve">7723601</t>
  </si>
  <si>
    <t xml:space="preserve">-3.27320100807476, -45.6574333647784</t>
  </si>
  <si>
    <t xml:space="preserve">RUA MAGALHAES DE ALMEIDA, 117, CENTRO, ZE DOCA - MA</t>
  </si>
  <si>
    <t xml:space="preserve">https://www.google.com/maps?q=-3.27320100807476,-45.6574333647784</t>
  </si>
  <si>
    <t xml:space="preserve">MG</t>
  </si>
  <si>
    <t xml:space="preserve">ARAÇUAÍ</t>
  </si>
  <si>
    <t xml:space="preserve">ARAÇUAI</t>
  </si>
  <si>
    <t xml:space="preserve">0061735</t>
  </si>
  <si>
    <t xml:space="preserve">-16.845857238311112, -42.06116157815799</t>
  </si>
  <si>
    <t xml:space="preserve">R. SANTOS DUMONT, 374, VILA MAGNÓLIA, ARAÇUAÍ - MG</t>
  </si>
  <si>
    <t xml:space="preserve">https://www.google.com/maps/place/R.+Santos+Dumont,+374+-+Vila+Magn%C3%B3lia,+Ara%C3%A7ua%C3%AD+-+MG,+39600-000/@-16.8458791,-42.0619341,19z/data=!4m15!1m8!3m7!1s0x74d19cba9b8ccbb:0x1bdea731ab87693f!2sR.+Santos+Dumont,+374+-+Vila+Magn%C3%B3lia,+Ara%C3%A7ua%C3%AD+-+MG,+39600-000!3b1!8m2!3d-16.8459101!4d-42.0611495!16s%2Fg%2F11x12g4l00!3m5!1s0x74d19cba9b8ccbb:0x1bdea731ab87693f!8m2!3d-16.8459101!4d-42.0611495!16s%2Fg%2F11x12g4l00?entry=ttu&amp;g_ep=EgoyMDI2MDgxMS4wIKXMDSoASAFQAw%3D%3D</t>
  </si>
  <si>
    <t xml:space="preserve">SÃO JOÃO DAS MISSÕES</t>
  </si>
  <si>
    <t xml:space="preserve">BARREIRO PRETO</t>
  </si>
  <si>
    <t xml:space="preserve">UBSI ALDEIA BARREIRO PRETO</t>
  </si>
  <si>
    <t xml:space="preserve">7320213</t>
  </si>
  <si>
    <t xml:space="preserve">-14.874141912815762, -44.278172942330244</t>
  </si>
  <si>
    <t xml:space="preserve">ALDEIA BARREIRO PRETO, RESERVA INDIGENA XAKRIABA, ZONA RURAL, SÃO JOÃO DAS MISSÕES - MG</t>
  </si>
  <si>
    <t xml:space="preserve">google.com/maps/place/Ubsi+Aldeia+Barreiro+Preto/@-14.8744115,-44.2807693,17z/data=!3m1!4b1!4m6!3m5!1s0x756fd72dcecb193:0xa8b2bd20205c8005!8m2!3d-14.8744167!4d-44.2781944!16s%2Fg%2F11xrmgq0bb?entry=ttu&amp;g_ep=EgoyMDI2MDcxNS4wIKXMDSoASAFQAw%3D%3D</t>
  </si>
  <si>
    <t xml:space="preserve">CALDAS</t>
  </si>
  <si>
    <t xml:space="preserve">BELA VISTA</t>
  </si>
  <si>
    <t xml:space="preserve">XUKURU</t>
  </si>
  <si>
    <t xml:space="preserve">6025323</t>
  </si>
  <si>
    <t xml:space="preserve">-21.942355094204363, -46.334685567966936</t>
  </si>
  <si>
    <t xml:space="preserve">FAZENDA BELA VISTA, PECUARISTA, CALDAS - MG</t>
  </si>
  <si>
    <t xml:space="preserve">https://www.google.com/maps/place/PS+Ind%C3%ADgena/@-21.9428611,-46.3347778,1008m/data=!3m1!1e3!4m12!1m5!3m4!2zMjHCsDU2JzM0LjMiUyA0NsKwMjAnMDUuMiJX!8m2!3d-21.9428611!4d-46.3347778!3m5!1s0x94c98db83769a189:0x23b426d562edf507!8m2!3d-21.942382!4d-46.3347061!16s%2Fg%2F11yh2rf5mq?entry=ttu&amp;g_ep=EgoyMDI2MDgxMS4wIKXMDSoASAFQAw%3D%3D</t>
  </si>
  <si>
    <t xml:space="preserve">BELO HORIZONTE</t>
  </si>
  <si>
    <t xml:space="preserve">CASA DE SAÚDE INDIGENA</t>
  </si>
  <si>
    <t xml:space="preserve">9216162</t>
  </si>
  <si>
    <t xml:space="preserve">-19.936844989030355, -43.95174381228239</t>
  </si>
  <si>
    <t xml:space="preserve">R. JOSAFÁ BELO, 400 - CIDADE JARDIM, BELO HORIZONTE - MG</t>
  </si>
  <si>
    <t xml:space="preserve">https://www.google.com/maps/place/19%C2%B056'12.8%22S+43%C2%B057'06.2%22W/@-19.9370278,-43.9523151,255m/data=!3m1!1e3!4m4!3m3!8m2!3d-19.9368753!4d-43.9517122?entry=ttu&amp;g_ep=EgoyMDI2MDgyNS4wIKXMDSoASAFQAw%3D%3D</t>
  </si>
  <si>
    <t xml:space="preserve">BREJO MATA FOME</t>
  </si>
  <si>
    <t xml:space="preserve">2203820</t>
  </si>
  <si>
    <t xml:space="preserve">-14.840683921139851, -44.20647410704709</t>
  </si>
  <si>
    <t xml:space="preserve">PRAÇA BREJO MATA FOME, SÃO JOÃO DAS MISSÕES - MG</t>
  </si>
  <si>
    <t xml:space="preserve">https://www.google.com/maps/place/UBSI+Brejo/@-14.8408496,-44.2066304,66m/data=!3m1!1e3!4m6!3m5!1s0x7571d007b2c201d:0x74cc982add0e5573!8m2!3d-14.8406917!4d-44.2064724!16s%2Fg%2F11y7c_q_91?entry=ttu&amp;g_ep=EgoyMDI2MDgxNy4wIKXMDSoASAFQAw%3D%3D</t>
  </si>
  <si>
    <t xml:space="preserve">5821029</t>
  </si>
  <si>
    <t xml:space="preserve">-21.892533534143002, -46.409824242551636</t>
  </si>
  <si>
    <t xml:space="preserve">BOM RETIRO, ZONA RURAL , CALDAS - MG</t>
  </si>
  <si>
    <t xml:space="preserve">https://www.google.com/maps/place/21%C2%B053'33.1%22S+46%C2%B024'35.4%22W/@-21.8925323,-46.4104679,252m/data=!3m2!1e3!4b1!4m4!3m3!8m2!3d-21.8925335!4d-46.4098242?entry=ttu&amp;g_ep=EgoyMDI2MDgxNy4wIKXMDSoASAFQAw%3D%3D</t>
  </si>
  <si>
    <t xml:space="preserve">CAMPANÁRIO</t>
  </si>
  <si>
    <t xml:space="preserve">CÓRREGO DO PEZINHO</t>
  </si>
  <si>
    <t xml:space="preserve">2884917</t>
  </si>
  <si>
    <t xml:space="preserve">-18.224994444444, -41.672961111111</t>
  </si>
  <si>
    <t xml:space="preserve">CORREGO DO PEZINHO, CAMPANÁRIO - MG</t>
  </si>
  <si>
    <t xml:space="preserve">https://www.google.com/maps/place/18%C2%B013'30.0%22S+41%C2%B040'22.7%22W/@-18.225,-41.6729722,1376m/data=!3m2!1e3!4b1!4m4!3m3!8m2!3d-18.225!4d-41.6729722?entry=ttu&amp;g_ep=EgoyMDI2MDcyOC4wIKXMDSoASAFQAw%3D%3D</t>
  </si>
  <si>
    <t xml:space="preserve">MARTINHO CAMPOS</t>
  </si>
  <si>
    <t xml:space="preserve">CAPÃO DO ZEZINHO</t>
  </si>
  <si>
    <t xml:space="preserve">7423020</t>
  </si>
  <si>
    <t xml:space="preserve">-19.34111621118008, -45.07217171809079</t>
  </si>
  <si>
    <t xml:space="preserve">CAPÃO DO ZEZINHO, ZONA RURAL, MARTINHO CAMPOS - MG</t>
  </si>
  <si>
    <t xml:space="preserve">https://www.google.com/maps/place/19%C2%B020'28.0%22S+45%C2%B004'19.8%22W/@-19.3411349,-45.0731813,256m/data=!3m1!1e3!4m4!3m3!8m2!3d-19.3411162!4d-45.0721717?entry=ttu&amp;g_ep=EgoyMDI2MDgxOS4wIKXMDSoASAFQAw%3D%3D</t>
  </si>
  <si>
    <t xml:space="preserve">CARMÉSIA</t>
  </si>
  <si>
    <t xml:space="preserve">UBSI CARMÉSIA</t>
  </si>
  <si>
    <t xml:space="preserve">7440588</t>
  </si>
  <si>
    <t xml:space="preserve">-19.043341967220144, -43.11838570544085</t>
  </si>
  <si>
    <t xml:space="preserve">FAZENDA GUARANI, ZONA RURAL, CARMESIA - MG</t>
  </si>
  <si>
    <t xml:space="preserve">https://www.google.com/maps/place/19%C2%B002'36.1%22S+43%C2%B007'06.2%22W/@-19.043609,-43.1189665,108m/data=!3m1!1e3!4m4!3m3!8m2!3d-19.0433611!4d-43.1183889?entry=ttu&amp;g_ep=EgoyMDI2MDgxNy4wIKXMDSoASAFQAw%3D%3D</t>
  </si>
  <si>
    <t xml:space="preserve">TEÓFILO OTONI</t>
  </si>
  <si>
    <t xml:space="preserve">ESCOLA FLORESTA</t>
  </si>
  <si>
    <t xml:space="preserve">UBSI ESCOLA FLORESTA</t>
  </si>
  <si>
    <t xml:space="preserve">4424425</t>
  </si>
  <si>
    <t xml:space="preserve">-17.90468420705303, -41.392714044373875</t>
  </si>
  <si>
    <t xml:space="preserve">ALDEIA ESCOLA FLORESTA, ZONA RURAL, ITAMUNHEQ, TEOFILO OTONI - MG</t>
  </si>
  <si>
    <t xml:space="preserve">https://www.google.com/maps/place/Aldeia+Escola+Floresta+Maxakali/@-17.9058914,-41.3970111,16.58z/data=!4m11!1m3!2m2!1sALDEIA+ESCOLA+FLORESTA+ZONA+RURAL+ITAMUNHEQ+TEOFILO+OTONI+-MG+39800001!6e1!3m6!1s0xb37903ece25eaf:0xf9dd8c65b5add22f!8m2!3d-17.9054487!4d-41.3927248!15sCklBTERFSUEgRVNDT0xBIEZMT1JFU1RBIFpPTkEgUlVSQUwgSVRBTVVOSEVRVUUgVEVPRklMTyBPVE9OSSAtTUcgMzk4MDAgMDAxkgETaG91c2luZ19kZXZlbG9wbWVudOABAA!16s%2Fg%2F11kjjr95gv?entry=ttu&amp;g_ep=EgoyMDI2MDcyOC4wIKXMDSoASAFQAw%3D%3D</t>
  </si>
  <si>
    <t xml:space="preserve">GOVERNADOR VALADARES</t>
  </si>
  <si>
    <t xml:space="preserve">DSEI MGES</t>
  </si>
  <si>
    <t xml:space="preserve">-18.86758351468262, -41.95343587116364</t>
  </si>
  <si>
    <t xml:space="preserve">AV. BRASIL Nº 4550 CENTRO</t>
  </si>
  <si>
    <t xml:space="preserve">https://maps.app.goo.gl/aeYUP5nLNdYDC9mNA</t>
  </si>
  <si>
    <t xml:space="preserve">CASA DE APOIO A SAUDE DO INDIO</t>
  </si>
  <si>
    <t xml:space="preserve">7280475</t>
  </si>
  <si>
    <t xml:space="preserve">-18.88282579978944, -41.9919147808941</t>
  </si>
  <si>
    <t xml:space="preserve">RUA TRÊS,  BAIRRO PENHA GOV. VALADARES- MG</t>
  </si>
  <si>
    <t xml:space="preserve">https://www.google.com/maps/place/18%C2%B052'58.3%22S+41%C2%B059'30.9%22W/@-18.8828672,-41.9928301,514m/data=!3m2!1e3!4b1!4m4!3m3!8m2!3d-18.882869!4d-41.9919197?entry=ttu&amp;g_ep=EgoyMDI2MDgyNS4wIKXMDSoASAFQAw%3D%3D</t>
  </si>
  <si>
    <t xml:space="preserve">GUANHÃES</t>
  </si>
  <si>
    <t xml:space="preserve">UBSI GUANHÃES</t>
  </si>
  <si>
    <t xml:space="preserve">8443246</t>
  </si>
  <si>
    <t xml:space="preserve">-18.87828340241818, -42.94433880028245</t>
  </si>
  <si>
    <t xml:space="preserve">FAZENDA CANDONGA, ZONA RURAL, GUANHÃES - MG</t>
  </si>
  <si>
    <t xml:space="preserve">https://www.google.com/maps/place/18%C2%B052'42.0%22S+42%C2%B056'39.6%22W/@-18.8783354,-42.9449825,257m/data=!3m2!1e3!4b1!4m4!3m3!8m2!3d-18.8783367!4d-42.9443388?entry=ttu&amp;g_ep=EgoyMDI2MDgxNy4wIKXMDSoASAFQAw%3D%3D</t>
  </si>
  <si>
    <t xml:space="preserve">ITAPECERICA</t>
  </si>
  <si>
    <t xml:space="preserve">MUÃ MIMATXI</t>
  </si>
  <si>
    <t xml:space="preserve">7423888</t>
  </si>
  <si>
    <t xml:space="preserve">-20.46895875449981, -45.04224368248871</t>
  </si>
  <si>
    <t xml:space="preserve">ALDEIA PATAXÓ, ZONA RURAL, ITAPECERICA - MG</t>
  </si>
  <si>
    <t xml:space="preserve">https://www.google.com/maps/place//@-20.4690052,-45.0428847,255m/data=!3m1!1e3!4m6!1m5!3m4!2zMjDCsDI4JzA4LjQiUyA0NcKwMDInMzIuMSJX!8m2!3d-20.4690065!4d-45.042241?entry=ttu&amp;g_ep=EgoyMDI2MDgxNy4wIKXMDSoASAFQAw%3D%3D</t>
  </si>
  <si>
    <t xml:space="preserve">ITAPICURU</t>
  </si>
  <si>
    <t xml:space="preserve">6796311</t>
  </si>
  <si>
    <t xml:space="preserve">-14.804730959935673, -44.25000549224623</t>
  </si>
  <si>
    <t xml:space="preserve">ALDEIA ITAPICURU RESRVA INDIGENA XAKRIABA, SÃO JOÃO DAS MISSÕES - MG</t>
  </si>
  <si>
    <t xml:space="preserve">https://www.google.com/maps/search/UBSI+ALDEIA+ITAPICURU/@-14.8043504,-44.2494958,221m/data=!3m1!1e3?entry=ttu&amp;g_ep=EgoyMDI2MDgxMS4wIKXMDSoASAFQAw%3D%3D</t>
  </si>
  <si>
    <t xml:space="preserve">LADAINHA</t>
  </si>
  <si>
    <t xml:space="preserve">NOÊMIA</t>
  </si>
  <si>
    <t xml:space="preserve">7621418</t>
  </si>
  <si>
    <t xml:space="preserve">-17.64991567998141, -41.66727987144941</t>
  </si>
  <si>
    <t xml:space="preserve">COMUNIDADE CURVINA ALDEIA VERDE, ZONA RURAL, LADAINHA - MG</t>
  </si>
  <si>
    <t xml:space="preserve">https://www.google.com/maps/place/17%C2%B038'59.7%22S+41%C2%B040'02.2%22W/@-17.6499144,-41.6679236,259m/data=!3m2!1e3!4b1!4m4!3m3!8m2!3d-17.6499157!4d-41.6672799?entry=ttu&amp;g_ep=EgoyMDI2MDgxNy4wIKXMDSoASAFQAw%3D%3D</t>
  </si>
  <si>
    <t xml:space="preserve">MACHACALIS</t>
  </si>
  <si>
    <t xml:space="preserve">POLO BASE TIPO II - SEDE</t>
  </si>
  <si>
    <t xml:space="preserve">9341056</t>
  </si>
  <si>
    <t xml:space="preserve">-17.07773233236123, -40.71657639769401</t>
  </si>
  <si>
    <t xml:space="preserve">RUA BELO HORIZONTE, 88, CENTRO, MACHACALIS - MG</t>
  </si>
  <si>
    <t xml:space="preserve">https://www.google.com/maps/place/R.+Belo+Horizonte,+Machacalis+-+MG,+39873-000/@-17.0780432,-40.7164755,3a,90y,255.96h,90.23t/data=!3m7!1e1!3m5!1s54dVH9eIXZ5DthrDUCiyUw!2e0!6shttps:%2F%2Fstreetviewpixels-pa.googleapis.com%2Fv1%2Fthumbnail%3Fcb_client%3Dmaps_sv.tactile%26w%3D900%26h%3D600%26pitch%3D-0.23442598243201473%26panoid%3D54dVH9eIXZ5DthrDUCiyUw%26yaw%3D255.96493797417097!7i16384!8i8192!4m15!1m8!3m7!1s0x74b1b58eba4825d:0x4bb684067082b25!2sR.+Belo+Horizonte,+Machacalis+-+MG,+39873-000!3b1!8m2!3d-17.0772611!4d-40.7166843!16s%2Fg%2F1ymvrgl0b!3m5!1s0x74b1b58eba4825d:0x4bb684067082b25!8m2!3d-17.0772611!4d-40.7166843!16s%2Fg%2F1ymvrgl0b?entry=ttu&amp;g_ep=EgoyMDI2MDgxMS4wIKXMDSoASAFQAw%3D%3D</t>
  </si>
  <si>
    <t xml:space="preserve">MONTES CLAROS</t>
  </si>
  <si>
    <t xml:space="preserve">CASAI MONTES CLAROS</t>
  </si>
  <si>
    <t xml:space="preserve">9255559</t>
  </si>
  <si>
    <t xml:space="preserve">-16.7201202219898, -43.87168257369826</t>
  </si>
  <si>
    <t xml:space="preserve">RUA  SANTA LUCIA, 200  BAIRRO TODOS OS SANTOS, MONTES CLAROS -MG</t>
  </si>
  <si>
    <t xml:space="preserve">https://www.google.com/maps/place/16%C2%B043'12.6%22S+43%C2%B052'18.1%22W/@-16.7202268,-43.8723799,260m/data=!3m1!1e3!4m4!3m3!8m2!3d-16.7201699!4d-43.8716825?entry=ttu&amp;g_ep=EgoyMDI2MDgyNS4wIKXMDSoASAFQAw%3D%3D</t>
  </si>
  <si>
    <t xml:space="preserve">PINDAÍBA</t>
  </si>
  <si>
    <t xml:space="preserve">PINDAÍBAS</t>
  </si>
  <si>
    <t xml:space="preserve">6796303</t>
  </si>
  <si>
    <t xml:space="preserve">-14.879538844504973, -44.36380962827254</t>
  </si>
  <si>
    <t xml:space="preserve">ALDEIA PINDAIBA RESERVA INDIGENA XAKRIABA, ZONA RURAL, SÃO JOÃO DAS  MISSÕES - MG</t>
  </si>
  <si>
    <t xml:space="preserve">https://www.google.com/maps/place/Unidade+B%C3%A1sica+de+Sa%C3%BAde+Pinda%C3%ADbas/@-14.8789688,-44.3704202,16z/data=!4m12!1m5!3m4!2zMTTCsDUyJzQwLjYiUyA0NMKwMjEnNDYuMiJX!8m2!3d-14.8779472!4d-44.3628333!3m5!1s0x756ff00490d1c31:0xcda80c5da6c20e72!8m2!3d-14.8797917!4d-44.3638903!16s%2Fg%2F11lym134wg?entry=ttu&amp;g_ep=EgoyMDI2MDcyMi4wIKXMDSoASAFQAw%3D%3D</t>
  </si>
  <si>
    <t xml:space="preserve">BERTÓPOLIS</t>
  </si>
  <si>
    <t xml:space="preserve">PRADINHO</t>
  </si>
  <si>
    <t xml:space="preserve">UNIDADE BASICA DE SAUDE INDIGENA ALDEIA PRADINHO</t>
  </si>
  <si>
    <t xml:space="preserve">7536313</t>
  </si>
  <si>
    <t xml:space="preserve">-16.885178642389654, -40.54353435556646</t>
  </si>
  <si>
    <t xml:space="preserve">TERRA INDIGENA MUXAKALI, ZONA RURAL, BERTOPOLIS - MG</t>
  </si>
  <si>
    <t xml:space="preserve">https://www.google.com/maps/place/Posto+De+Saude+Pradinho/@-16.8854727,-40.5447558,260m/data=!3m1!1e3!4m6!3m5!1s0x74a56a5517d32a5:0xf0cca8e3d3de1d54!8m2!3d-16.8852048!4d-40.5436493!16s%2Fg%2F11gf8fxrcn?entry=ttu&amp;g_ep=EgoyMDI2MDgxMS4wIKXMDSoASAFQAw%3D%3D</t>
  </si>
  <si>
    <t xml:space="preserve">PRATA</t>
  </si>
  <si>
    <t xml:space="preserve">UBSI ALDEIA PRATA</t>
  </si>
  <si>
    <t xml:space="preserve">6796516</t>
  </si>
  <si>
    <t xml:space="preserve">-14.887324655605974, -44.1615615469143</t>
  </si>
  <si>
    <t xml:space="preserve">ALDEIA PRATA, RESERVA INDIGENA XAKRIABA, ZONA RURAL, SÃO JOAO DAS MISSÕES - MG</t>
  </si>
  <si>
    <t xml:space="preserve">https://maps.app.goo.gl/YVL7DMLScwN98UN19</t>
  </si>
  <si>
    <t xml:space="preserve">PRESIDENTE OLEGÁRIO</t>
  </si>
  <si>
    <t xml:space="preserve">ALDEIA RENASCER WAKONA</t>
  </si>
  <si>
    <t xml:space="preserve">5663229</t>
  </si>
  <si>
    <t xml:space="preserve">-18.25598048498143, -46.04044714760046</t>
  </si>
  <si>
    <t xml:space="preserve">ALDEIA RENASCER WAKONA, ZONA RURAL PRESIDENTE NOLEGÁRIO - MG</t>
  </si>
  <si>
    <t xml:space="preserve">https://www.google.com/maps/place/Aldeia+Ind%C3%ADgena+%22Xucuru+Kariri+Renascer+Wakon%C3%A3%22/@-18.2562556,-46.0404686,1032m/data=!3m1!1e3!4m6!3m5!1s0x94ac3b5f937455c1:0x6087c71a69803413!8m2!3d-18.2562556!4d-46.0404686!16s%2Fg%2F11l1vvpf26?entry=ttu&amp;g_ep=EgoyMDI2MDgxMS4wIKXMDSoASAFQAw%3D%3D</t>
  </si>
  <si>
    <t xml:space="preserve">RANCHARIA</t>
  </si>
  <si>
    <t xml:space="preserve">TENDA</t>
  </si>
  <si>
    <t xml:space="preserve">2203790</t>
  </si>
  <si>
    <t xml:space="preserve">-14.943275338574152, -44.07102109677896</t>
  </si>
  <si>
    <t xml:space="preserve">RANCHARIA E TENDA, ZONA RURAL, SÃO JOAO DAS MISSÕES - MG</t>
  </si>
  <si>
    <t xml:space="preserve">https://www.google.com/maps/place/14%C2%B056'36.0%22S+44%C2%B004'15.6%22W/@-14.9433647,-44.0711874,263m/data=!3m1!1e3!4m4!3m3!8m2!3d-14.943322!4d-44.071005?entry=ttu&amp;g_ep=EgoyMDI2MDgxNy4wIKXMDSoASAFQAw%3D%3D</t>
  </si>
  <si>
    <t xml:space="preserve">RESPLENDOR</t>
  </si>
  <si>
    <t xml:space="preserve">UNIDADE BASICA DE SAUDE INDIGENA KRENAK</t>
  </si>
  <si>
    <t xml:space="preserve">7374615</t>
  </si>
  <si>
    <t xml:space="preserve">-19.22654687500312, -41.31946834690809</t>
  </si>
  <si>
    <t xml:space="preserve">RESERVA INDIGENA KRENAK, ZONA RURAL, RESPLENDOR - MG</t>
  </si>
  <si>
    <t xml:space="preserve">https://www.google.com/maps/place/19%C2%B013'35.7%22S+41%C2%B019'10.1%22W/@-19.2265785,-41.320104,257m/data=!3m2!1e3!4b1!4m4!3m3!8m2!3d-19.2265798!4d-41.3194603?entry=ttu&amp;g_ep=EgoyMDI2MDgxNy4wIKXMDSoASAFQAw%3D%3D</t>
  </si>
  <si>
    <t xml:space="preserve">SANTA CRUZ</t>
  </si>
  <si>
    <t xml:space="preserve">UBSI ALDEIA SANTA CRUZ</t>
  </si>
  <si>
    <t xml:space="preserve">6796486</t>
  </si>
  <si>
    <t xml:space="preserve">-14.780050084120626, -44.20943054695219</t>
  </si>
  <si>
    <t xml:space="preserve">ALDEIA SANTA CRUZ, RESERVA INDIGENA XAKRIABA, ZONA RURAL, SÃO JOÃO DA MISSOES - MG</t>
  </si>
  <si>
    <t xml:space="preserve">https://www.google.com/maps/place/14%C2%B046'48.2%22S+44%C2%B012'34.0%22W/@-14.7799615,-44.2096501,78m/data=!3m1!1e3!4m4!3m3!8m2!3d-14.7800501!4d-44.2094305?entry=ttu&amp;g_ep=EgoyMDI2MDgxOS4wIKXMDSoASAFQAw%3D%3D</t>
  </si>
  <si>
    <t xml:space="preserve">SUMARÉ</t>
  </si>
  <si>
    <t xml:space="preserve">SUMARÉ I</t>
  </si>
  <si>
    <t xml:space="preserve">2203804</t>
  </si>
  <si>
    <t xml:space="preserve">-14.89918973455581, -44.26846578249678</t>
  </si>
  <si>
    <t xml:space="preserve">SUMARE 1, ZONA RURAL, SÃO JOAO DAS MISSÕES - MG</t>
  </si>
  <si>
    <t xml:space="preserve">https://www.google.com/maps/place/14%C2%B053'57.2%22S+44%C2%B016'06.5%22W/@-14.8992325,-44.2691068,263m/data=!3m2!1e3!4b1!4m4!3m3!8m2!3d-14.8992338!4d-44.2684631?entry=ttu&amp;g_ep=EgoyMDI2MDgxNy4wIKXMDSoASAFQAw%3D%3D</t>
  </si>
  <si>
    <t xml:space="preserve">SUMARÉ III</t>
  </si>
  <si>
    <t xml:space="preserve">UBSI ALDEIA SUMARÉ</t>
  </si>
  <si>
    <t xml:space="preserve">6796494</t>
  </si>
  <si>
    <t xml:space="preserve">-14.943901173746596, -44.281576942884456</t>
  </si>
  <si>
    <t xml:space="preserve">ALDEIA SUMARÉ III, RESERVA INDIGENA XAKRIABA, SÃO JOÃO DAS MISSÕES - MG</t>
  </si>
  <si>
    <t xml:space="preserve">https://www.google.com/maps/place/UBS+Unidade+De+Saude+P%C3%B3lo+Sumare+3/@-14.8931761,-44.3081724,16805m/data=!3m1!1e3!4m10!1m2!2m1!1sUBSI+ALDEIA+SUMARE+III!3m6!1s0x756fb746fdd316b:0xb8d03ad44673168f!8m2!3d-14.9439034!4d-44.2815757!15sChZVQlNJIEFMREVJQSBTVU1BUkUgSUlJkgETZ292ZXJubWVudF9ob3NwaXRhbOABAA!16s%2Fg%2F11gfc6w4q1?entry=ttu&amp;g_ep=EgoyMDI2MDgxMS4wIKXMDSoASAFQAw%3D%3D</t>
  </si>
  <si>
    <t xml:space="preserve">POLO BASE TIPO II SAO JOAO DAS MISSOES</t>
  </si>
  <si>
    <t xml:space="preserve">9155775</t>
  </si>
  <si>
    <t xml:space="preserve">-14.883672191991733, -44.081480482870994</t>
  </si>
  <si>
    <t xml:space="preserve">RUA ROSALINO GOMES DE OLIVEIRA, CENTRO, SÃO JOÃO DAS MISSÕES - MG</t>
  </si>
  <si>
    <t xml:space="preserve">https://www.google.com/maps/place/14%C2%B053'01.4%22S+44%C2%B004'53.3%22W/@-14.8835205,-44.08221,263m/data=!3m1!1e3!4m4!3m3!8m2!3d-14.8837111!4d-44.0814778?entry=ttu&amp;g_ep=EgoyMDI2MDgxNy4wIKXMDSoASAFQAw%3D%3D</t>
  </si>
  <si>
    <t xml:space="preserve">TEOFILO OTONI</t>
  </si>
  <si>
    <t xml:space="preserve">9250778</t>
  </si>
  <si>
    <t xml:space="preserve">-17.87110567150484, -41.512753532529295</t>
  </si>
  <si>
    <t xml:space="preserve">RUA ENGENHEIRO CELSO MURTA, 175, DR LAERTE LAENDER, TEÓFILO OTONI - MG</t>
  </si>
  <si>
    <t xml:space="preserve">https://www.google.com/maps/@-17.8712374,-41.5129291,3a,59.4y,82.4h,94.56t/data=!3m7!1e1!3m5!1sxt3NsiQ1zzbAOpUani4ZBQ!2e0!6shttps:%2F%2Fstreetviewpixels-pa.googleapis.com%2Fv1%2Fthumbnail%3Fcb_client%3Dmaps_sv.tactile%26w%3D900%26h%3D600%26pitch%3D-4.5570021562647725%26panoid%3Dxt3NsiQ1zzbAOpUani4ZBQ%26yaw%3D82.40292905260809!7i16384!8i8192?entry=ttu&amp;g_ep=EgoyMDI2MDcyMi4wIKXMDSoASAFQAw%3D%3D</t>
  </si>
  <si>
    <t xml:space="preserve">TOPÁZIO</t>
  </si>
  <si>
    <t xml:space="preserve">CACHOEIRINHA</t>
  </si>
  <si>
    <t xml:space="preserve">4424441</t>
  </si>
  <si>
    <t xml:space="preserve">-17.568325105343234, -41.26925595025193</t>
  </si>
  <si>
    <t xml:space="preserve">ALDEIA CACHOEIRINHA, ZONA RURAL, TOPAZIO, TEOFILO OTONI - MG</t>
  </si>
  <si>
    <t xml:space="preserve">https://www.google.com/maps/place/17%C2%B034'06.3%22S+41%C2%B016'09.3%22W/@-17.5684095,-41.2701572,518m/data=!3m2!1e3!4b1!4m4!3m3!8m2!3d-17.5684113!4d-41.2692468?entry=ttu&amp;g_ep=EgoyMDI2MDgyMy4wIKXMDSoASAFQAw%3D%3D</t>
  </si>
  <si>
    <t xml:space="preserve">ITACARAMBI</t>
  </si>
  <si>
    <t xml:space="preserve">VÁRZEA GRANDE</t>
  </si>
  <si>
    <t xml:space="preserve">UNIDADE BASICA DE SAUDE INDIGENA DE VARZEA GRANDE</t>
  </si>
  <si>
    <t xml:space="preserve">0854603</t>
  </si>
  <si>
    <t xml:space="preserve">-15.006167049121927, -44.3395436469141</t>
  </si>
  <si>
    <t xml:space="preserve">VARZEA GRANDE, ZONA RURAL, ITACARAMBI - MG</t>
  </si>
  <si>
    <t xml:space="preserve">https://www.google.com/maps/place/15%C2%B000'22.5%22S+44%C2%B020'22.3%22W/@-15.0062357,-44.3401793,262m/data=!3m2!1e3!4b1!4m4!3m3!8m2!3d-15.006237!4d-44.3395356?entry=ttu&amp;g_ep=EgoyMDI2MDgxNy4wIKXMDSoASAFQAw%3D%3D</t>
  </si>
  <si>
    <t xml:space="preserve">SANTA HELENA DE MINAS</t>
  </si>
  <si>
    <t xml:space="preserve">ÁGUA BOA</t>
  </si>
  <si>
    <t xml:space="preserve">UBS INDIGENA ALDEIA AGUA BOA</t>
  </si>
  <si>
    <t xml:space="preserve">7665059</t>
  </si>
  <si>
    <t xml:space="preserve">-16.890395069671005, -40.6108109371059</t>
  </si>
  <si>
    <t xml:space="preserve">TERRA INDÍGENA, ZONA RURAL, SANTA HELENA DE MINAS - MG</t>
  </si>
  <si>
    <t xml:space="preserve">https://www.google.com/maps/place/Posto+De+Sa%C3%BAde+Aldeia+%C3%81gua+Boa+Minas+Gerais+Brasil/@-16.8909072,-40.6115153,214m/data=!3m1!1e3!4m15!1m8!3m7!1s0x74a54d29794a4a5:0x15e4d0d2e6bd1e5a!2sAldeia+dos+Machacalis+-+Santa+Helena+de+Minas,+MG,+39874-000!3b1!8m2!3d-16.8913192!4d-40.6163742!16s%2Fg%2F1tjyttcf!3m5!1s0x74a54e6f5f51aef:0x6a623bd653a77470!8m2!3d-16.8904766!4d-40.6107981!16s%2Fg%2F11f0wf3tc6?entry=ttu&amp;g_ep=EgoyMDI2MDcyOC4wIKXMDSoASAFQAw%3D%3D</t>
  </si>
  <si>
    <t xml:space="preserve">MS</t>
  </si>
  <si>
    <t xml:space="preserve">AMAMBAI</t>
  </si>
  <si>
    <t xml:space="preserve">MATO GROSSO DO SUL</t>
  </si>
  <si>
    <t xml:space="preserve">CASA DE APOIO A SAUDE INDIGENA</t>
  </si>
  <si>
    <t xml:space="preserve">0127353</t>
  </si>
  <si>
    <t xml:space="preserve">-23.104287911128086, -55.233370439049615</t>
  </si>
  <si>
    <t xml:space="preserve">RUA. JOSÉ BONIFÁCIO, Nº 2751, VILA CRISTINA - AMAMBAI - MS</t>
  </si>
  <si>
    <t xml:space="preserve">https://www.google.com/maps/place/R.+Jos%C3%A9+Bonif%C3%A1cio,+2751,+Amambai+-+MS,+79990-000/@-23.1043601,-55.2335619,478a,51.6y,71.94h,93.1t/data=!3m7!1e1!3m5!1sxEi5SbTVsD-WHoaga_1NEw!2e0!6shttps:%2F%2Fstreetviewpixels-pa.googleapis.com%2Fv1%2Fthumbnail%3Fcb_client%3Dmaps_sv.tactile%26w%3D900%26h%3D600%26pitch%3D-3.0966764587130626%26panoid%3DxEi5SbTVsD-WHoaga_1NEw%26yaw%3D71.93887897427724!7i16384!8i8192!4m15!1m8!3m7!1s0x948a1151dafde737:0xbf083d36bfebedee!2sR.+Jos%C3%A9+Bonif%C3%A1cio,+2751,+Amambai+-+MS,+79990-000!3b1!8m2!3d-23.1042915!4d-55.2333654!16s%2Fg%2F11c5jrvp62!3m5!1s0x948a1151dafde737:0xbf083d36bfebedee!8m2!3d-23.1042915!4d-55.2333654!16s%2Fg%2F11c5jrvp62?entry=ttu&amp;g_ep=EgoyMDI2MDgxMC4wIKXMDSoASAFQAw%3D%3D</t>
  </si>
  <si>
    <t xml:space="preserve">6873677</t>
  </si>
  <si>
    <t xml:space="preserve">-23.104184510810725, -55.2334936601429</t>
  </si>
  <si>
    <t xml:space="preserve">RUA. JOSÉ BONIFÁCIO, Nº 2751, VILA CRISTINA, AMAMBAI - MS</t>
  </si>
  <si>
    <t xml:space="preserve">https://maps.app.goo.gl/5B4QzpbejXpf8djz6</t>
  </si>
  <si>
    <t xml:space="preserve">ANTÔNIO JOÃO</t>
  </si>
  <si>
    <t xml:space="preserve">ANTONIO JOAO</t>
  </si>
  <si>
    <t xml:space="preserve">6371515</t>
  </si>
  <si>
    <t xml:space="preserve">-22.19429275980554, -55.942742994282725</t>
  </si>
  <si>
    <t xml:space="preserve">RUA GENÉSIO FLORES VIEIRA, Nº 1633, ANTÔNIO JOÃO - MS</t>
  </si>
  <si>
    <t xml:space="preserve">https://maps.app.goo.gl/3BZhX22cLB3rhxiu7</t>
  </si>
  <si>
    <t xml:space="preserve">AQUIDAUANA</t>
  </si>
  <si>
    <t xml:space="preserve">7006519</t>
  </si>
  <si>
    <t xml:space="preserve">-20.476555013353003, -55.797248739202175</t>
  </si>
  <si>
    <t xml:space="preserve">RUA MARECHAL MALLET, Nº 459, CENTRO, AQUIDAUANA - MS</t>
  </si>
  <si>
    <t xml:space="preserve">https://maps.app.goo.gl/P69Y42VZe3NQbizTA</t>
  </si>
  <si>
    <t xml:space="preserve">BODOQUENA</t>
  </si>
  <si>
    <t xml:space="preserve">9169997</t>
  </si>
  <si>
    <t xml:space="preserve">-20.549408867538293, -56.67373010934627</t>
  </si>
  <si>
    <t xml:space="preserve">RUA MANOEL DE PINHO, 402, BODOQUENA - MS</t>
  </si>
  <si>
    <t xml:space="preserve">https://www.google.com/maps/place/R.+Manoel+de+Pinho,+402+-+Bodoquena,+MS,+79390-000/@-20.5494666,-56.6738723,79m/data=!3m1!1e3!4m15!1m8!3m7!1s0x947c1deb4aeb10b7:0xdf1d6f291748953c!2sR.+Manoel+de+Pinho,+402+-+Bodoquena,+MS,+79390-000!3b1!8m2!3d-20.549411!4d-56.6737313!16s%2Fg%2F11tjqjn690!3m5!1s0x947c1deb4aeb10b7:0xdf1d6f291748953c!8m2!3d-20.549411!4d-56.6737313!16s%2Fg%2F11tjqjn690?entry=ttu&amp;g_ep=EgoyMDI2MDgxMC4wIKXMDSoASAFQAw%3D%3D</t>
  </si>
  <si>
    <t xml:space="preserve">BONITO</t>
  </si>
  <si>
    <t xml:space="preserve">7704046</t>
  </si>
  <si>
    <t xml:space="preserve">-21.127596621590428, -56.49277001995408</t>
  </si>
  <si>
    <t xml:space="preserve">RUA PEDRO ALVARES CABRAL, Nº 785, ATLÂNTICO, BONITO - MS</t>
  </si>
  <si>
    <t xml:space="preserve">https://maps.app.goo.gl/3mYbgRng86jUm3Z16</t>
  </si>
  <si>
    <t xml:space="preserve">BRASILÂNDIA</t>
  </si>
  <si>
    <t xml:space="preserve">OFAIÉ</t>
  </si>
  <si>
    <t xml:space="preserve">7343485</t>
  </si>
  <si>
    <t xml:space="preserve">-21.24853777991533, -52.133512687159374</t>
  </si>
  <si>
    <t xml:space="preserve">ALDEIA OFAIÉ, ZONA RURAL, BRASILÂNDIA - MS</t>
  </si>
  <si>
    <t xml:space="preserve">https://www.google.com/maps?q=-21.248522222222224,-52.13355277777778</t>
  </si>
  <si>
    <t xml:space="preserve">CAARAPÓ</t>
  </si>
  <si>
    <t xml:space="preserve">CAARAPO</t>
  </si>
  <si>
    <t xml:space="preserve">6825486</t>
  </si>
  <si>
    <t xml:space="preserve">-22.629294279632788, -54.827178506918926</t>
  </si>
  <si>
    <t xml:space="preserve">RUA 15 DE NOVEMBRO, Nº 1.296, VILA PLANALTO, CAARAPÓ - MS</t>
  </si>
  <si>
    <t xml:space="preserve">https://maps.app.goo.gl/wx5NE2RMnA84qVyw9</t>
  </si>
  <si>
    <t xml:space="preserve">CAMPO GRANDE</t>
  </si>
  <si>
    <t xml:space="preserve">DSEI MATO GROSSO DO SUL</t>
  </si>
  <si>
    <t xml:space="preserve">-20.487467497795173, -54.64478302883636</t>
  </si>
  <si>
    <t xml:space="preserve">ALEXANDRE FLEMING, 2007, VILA BANDEIRANTES</t>
  </si>
  <si>
    <t xml:space="preserve">https://maps.app.goo.gl/8EQwPRuubn1fGay27</t>
  </si>
  <si>
    <t xml:space="preserve">CASA DE APOIO A SAUDE INDIGENA CASAI</t>
  </si>
  <si>
    <t xml:space="preserve">4344693</t>
  </si>
  <si>
    <t xml:space="preserve">-20.485490694847716, -54.641890479107246</t>
  </si>
  <si>
    <t xml:space="preserve">AV. BANDEIRANTES, 2648 - VILA BANDEIRANTE, CAMPO GRANDE - MS</t>
  </si>
  <si>
    <t xml:space="preserve">https://maps.app.goo.gl/MxqCsPf1J4hWQR9T9</t>
  </si>
  <si>
    <t xml:space="preserve">CORUMBÁ</t>
  </si>
  <si>
    <t xml:space="preserve">CORUMBA</t>
  </si>
  <si>
    <t xml:space="preserve">0499927</t>
  </si>
  <si>
    <t xml:space="preserve">-19.003108599459306, -57.64828526733229</t>
  </si>
  <si>
    <t xml:space="preserve">RUA ANTÔNIO JOÃO, 709, CENTRO, CORUMBÁ - MS</t>
  </si>
  <si>
    <t xml:space="preserve">https://www.google.com/maps/place/Sesai+Polo+Corumb%C3%A1/@-19.0031352,-57.648583,171m/data=!3m1!1e3!4m6!3m5!1s0x9387a1be6ef969cd:0x8bc8cca29910cf20!8m2!3d-19.0031166!4d-57.6482726!16s%2Fg%2F11ls_fs8xd?entry=ttu&amp;g_ep=EgoyMDI2MDcyNy4wIKXMDSoASAFQAw%3D%3D</t>
  </si>
  <si>
    <t xml:space="preserve">DOIS IRMÃOS DO BURITI</t>
  </si>
  <si>
    <t xml:space="preserve">2591502</t>
  </si>
  <si>
    <t xml:space="preserve">-20.69130195534216, -55.2803375208134</t>
  </si>
  <si>
    <t xml:space="preserve">RUA DOURADOS, 638, DOIS IRMÃOS DO BURITI - MS</t>
  </si>
  <si>
    <t xml:space="preserve">https://maps.app.goo.gl/ftz7cxaFdKTztwq76</t>
  </si>
  <si>
    <t xml:space="preserve">DOURADOS</t>
  </si>
  <si>
    <t xml:space="preserve">-22.21341189926195, -54.80112768412423</t>
  </si>
  <si>
    <t xml:space="preserve">Rua Aquidauana, s/n (Lote 12), Vila Planalto — Dourados - MS</t>
  </si>
  <si>
    <t xml:space="preserve">google.com/maps/place/Casa+da+Saúde+Indigena/@-22.2134716,-54.8014031,110m/data=!3m1!1e3!4m6!3m5!1s0x9489a9cecf18ec4d:0xdfc5b2c2703350b2!8m2!3d-22.2134238!4d-54.8011152!16s%2Fg%2F1ydnpx34z?entry=tts&amp;g_ep=EgoyMDI2MDgxOS4wIPu8ASoASAFQAw%3D%3D&amp;skid=2af3e540-805e-4270-8a0c-8789307787dc</t>
  </si>
  <si>
    <t xml:space="preserve">7015763</t>
  </si>
  <si>
    <t xml:space="preserve">-22.22027784839455, -54.82499093215049</t>
  </si>
  <si>
    <t xml:space="preserve">RUA PONTA PORÃ, 695, VILA PLANALTO, DOURADOS - MS</t>
  </si>
  <si>
    <t xml:space="preserve">https://www.google.com/maps/place/Polo+Base+Dourados/@-22.2204251,-54.8274683,1257m/data=!3m1!1e3!4m14!1m7!3m6!1s0x9489a82fc4b24d33:0x55ae30e7280a6cd2!2sPolo+Base+Dourados!8m2!3d-22.220334!4d-54.8249635!16s%2Fg%2F11f57kw9qd!3m5!1s0x9489a82fc4b24d33:0x55ae30e7280a6cd2!8m2!3d-22.220334!4d-54.8249635!16s%2Fg%2F11f57kw9qd?entry=ttu&amp;g_ep=EgoyMDI2MDgxMC4wIKXMDSoASAFQAw%3D%3D</t>
  </si>
  <si>
    <t xml:space="preserve">JAPORÃ</t>
  </si>
  <si>
    <t xml:space="preserve">6446604</t>
  </si>
  <si>
    <t xml:space="preserve">-23.79144252199673, -54.584701754761376</t>
  </si>
  <si>
    <t xml:space="preserve">ALDEIA PORTO LINDO, RODOVIA MS 386, JAPORÃ - MS</t>
  </si>
  <si>
    <t xml:space="preserve">https://maps.app.goo.gl/bipHNxHQ9UQCK1WZ6</t>
  </si>
  <si>
    <t xml:space="preserve">MIRANDA</t>
  </si>
  <si>
    <t xml:space="preserve">6536611</t>
  </si>
  <si>
    <t xml:space="preserve">-20.237284181822528, -56.3870987596796</t>
  </si>
  <si>
    <t xml:space="preserve">RUA TIRADENTES, 130, NOVA MIRANDA, MIRANDA - MS</t>
  </si>
  <si>
    <t xml:space="preserve">https://maps.app.goo.gl/aDwrS2p5z3cBsc489</t>
  </si>
  <si>
    <t xml:space="preserve">NIOAQUE</t>
  </si>
  <si>
    <t xml:space="preserve">5879345</t>
  </si>
  <si>
    <t xml:space="preserve">-21.159852586122266, -55.831532354918686</t>
  </si>
  <si>
    <t xml:space="preserve">AVENIDA GEN. KLINGER 486, NIOAQUE - MS</t>
  </si>
  <si>
    <t xml:space="preserve">https://www.google.com/maps/place/21%C2%B009'35.5%22S+55%C2%B049'53.5%22W/@-21.1598526,-55.8321761,317m/data=!3m2!1e3!4b1!4m4!3m3!8m2!3d-21.1598526!4d-55.8315324?entry=ttu&amp;g_ep=EgoyMDI2MDgxOS4wIKXMDSoASAFQAw%3D%3D</t>
  </si>
  <si>
    <t xml:space="preserve">PARANHOS</t>
  </si>
  <si>
    <t xml:space="preserve">6679900</t>
  </si>
  <si>
    <t xml:space="preserve">-23.887949947129528, -55.42917039818192</t>
  </si>
  <si>
    <t xml:space="preserve">RUA MARECHAL DUTRA, 1187, CENTRO, PARANHOS - MS</t>
  </si>
  <si>
    <t xml:space="preserve">https://www.google.com/maps/place/23%C2%B053'16.6%22S+55%C2%B025'45.0%22W/@-23.8879499,-55.4298141,310m/data=!3m2!1e3!4b1!4m4!3m3!8m2!3d-23.8879499!4d-55.4291704?entry=ttu&amp;g_ep=EgoyMDI2MDgxOS4wIKXMDSoASAFQAw%3D%3D</t>
  </si>
  <si>
    <t xml:space="preserve">SAMUI</t>
  </si>
  <si>
    <t xml:space="preserve">SAMUI DOURADOS</t>
  </si>
  <si>
    <t xml:space="preserve">5809061</t>
  </si>
  <si>
    <t xml:space="preserve">-22.19512042532608, -54.788323320676675</t>
  </si>
  <si>
    <t xml:space="preserve">ZONA RURAL, ÁREA DO HOSPITAL DA MISSÃO EVANGÉLICA KAIOWÁ, ALDEIA JAGUAPIRU, DOURADOS - MS</t>
  </si>
  <si>
    <t xml:space="preserve">https://maps.app.goo.gl/iKEfWY9zEo1knZTu8</t>
  </si>
  <si>
    <t xml:space="preserve">SIDROLÂNDIA</t>
  </si>
  <si>
    <t xml:space="preserve">6982573</t>
  </si>
  <si>
    <t xml:space="preserve">-20.932667865962237, -54.961719461317394</t>
  </si>
  <si>
    <t xml:space="preserve">RUA SANTA CATARINA, 1117, CENTRO, SIDROLÂNDIA - MS</t>
  </si>
  <si>
    <t xml:space="preserve">https://www.google.com/maps/place/R.+Santa+Catarina,+1117+-+Centro,+Sidrol%C3%A2ndia+-+MS,+79170-000/@-20.9325877,-54.961985,79m/data=!3m1!1e3!4m6!3m5!1s0x9487a580af493f29:0xc0c4a72d17260700!8m2!3d-20.932706!4d-54.9617344!16s%2Fg%2F11w2172kvz?entry=ttu&amp;g_ep=EgoyMDI2MDgxMC4wIKXMDSoASAFQAw%3D%3D</t>
  </si>
  <si>
    <t xml:space="preserve">TACURU</t>
  </si>
  <si>
    <t xml:space="preserve">6889158</t>
  </si>
  <si>
    <t xml:space="preserve">-23.640788385918317, -55.02175724104873</t>
  </si>
  <si>
    <t xml:space="preserve">RUA JOSÉ DE LA PAZ ORTIZ, 300, CENTRO, TACURU - MS</t>
  </si>
  <si>
    <t xml:space="preserve">https://maps.app.goo.gl/DNccp6UbW1WmKaAM7</t>
  </si>
  <si>
    <t xml:space="preserve">MT</t>
  </si>
  <si>
    <t xml:space="preserve">CONFRESA</t>
  </si>
  <si>
    <t xml:space="preserve">7637357</t>
  </si>
  <si>
    <t xml:space="preserve">-10.645655488636612, -51.57525438650658</t>
  </si>
  <si>
    <t xml:space="preserve">RUA PORTO SEGURO, Nº 158, CONFRESA - MT</t>
  </si>
  <si>
    <t xml:space="preserve">https://www.google.com/maps/place/10%C2%B038'45.1%22S+51%C2%B034'30.8%22W/@-10.6458611,-51.5752222,1108m/data=!3m2!1e3!4b1!4m4!3m3!8m2!3d-10.6458611!4d-51.5752222?hl=pt-BR&amp;entry=ttu&amp;g_ep=EgoyMDI2MDgyNS4wIKXMDSoASAFQAw%3D%3D</t>
  </si>
  <si>
    <t xml:space="preserve">SANTA TEREZINHA</t>
  </si>
  <si>
    <t xml:space="preserve">POLO SANTA TEREZINHA</t>
  </si>
  <si>
    <t xml:space="preserve">7691483</t>
  </si>
  <si>
    <t xml:space="preserve">-10.469066681231666, -50.510921381691546</t>
  </si>
  <si>
    <t xml:space="preserve">RUA 32, CENTRO, SANTA TEREZINHA - MT</t>
  </si>
  <si>
    <t xml:space="preserve">https://www.google.com/maps/place/10%C2%B028'09.1%22S+50%C2%B030'39.3%22W/@-10.4695772,-50.5105818,659m/data=!3m1!1e3!4m4!3m3!8m2!3d-10.4691944!4d-50.5109167?hl=pt-BR&amp;entry=ttu&amp;g_ep=EgoyMDI2MDgyNC4wIKXMDSoASAFQAw%3D%3D</t>
  </si>
  <si>
    <t xml:space="preserve">SÃO FÉLIX DO ARAGUAIA</t>
  </si>
  <si>
    <t xml:space="preserve">DSEI ARAGUAIA</t>
  </si>
  <si>
    <t xml:space="preserve">-11.615994245363284, -50.66306395767105</t>
  </si>
  <si>
    <t xml:space="preserve">RUA NEWTON BURJACK, 322 - SÃO FÉLIX DO ARAGUAIA, MT</t>
  </si>
  <si>
    <t xml:space="preserve">google.com/maps/place/DSEI+ARAGUAIA/data=!4m7!3m6!1s0x93167d007a3a5183:0x7b2b9e2bbc82168f!8m2!3d-11.6162307!4d-50.6630425!16s%2Fg%2F11z1g_3y29!19sChIJg1E6egB9FpMRjxaCvCueK3s?entry=tts&amp;g_ep=EgoyMDI2MDgyNC4wIPu8ASoASAFQAw%3D%3D&amp;skid=12c135a1-46cf-485b-bec2-848c68743d99</t>
  </si>
  <si>
    <t xml:space="preserve">7738110</t>
  </si>
  <si>
    <t xml:space="preserve">-11.616050484834169, -50.662082824654696</t>
  </si>
  <si>
    <t xml:space="preserve">AVENIDA ARAGUAIA, 180, CENTRO, SÃO FELIX DO ARAGUAIA - MT</t>
  </si>
  <si>
    <t xml:space="preserve">https://www.google.com/maps?q=-11.616055555555555,-50.66209444444444</t>
  </si>
  <si>
    <t xml:space="preserve">CAMPO NOVO DO PARECIS</t>
  </si>
  <si>
    <t xml:space="preserve">CUIABÁ</t>
  </si>
  <si>
    <t xml:space="preserve">BACAVAL</t>
  </si>
  <si>
    <t xml:space="preserve">7798202</t>
  </si>
  <si>
    <t xml:space="preserve">-13.642239438081424, -58.28869533964254</t>
  </si>
  <si>
    <t xml:space="preserve">ALDEIA BACAVAL, ZONA RURAL, CAMPO NOVO DO PARECIS - MT</t>
  </si>
  <si>
    <t xml:space="preserve">https://www.google.com/maps?q=-13.64225,-58.288694444444445</t>
  </si>
  <si>
    <t xml:space="preserve">BRASNORTE</t>
  </si>
  <si>
    <t xml:space="preserve">CASAI BRASNORTE</t>
  </si>
  <si>
    <t xml:space="preserve">0198358</t>
  </si>
  <si>
    <t xml:space="preserve">-12.123711770275500, -58.0007529258728</t>
  </si>
  <si>
    <t xml:space="preserve">AV DOS PIONEIROS,1509 BRASNORTE, MT</t>
  </si>
  <si>
    <t xml:space="preserve">https://www.google.com/maps/place/CASAI%2FPOLO+BRASNORTE/@-12.1242897,-57.9996568,147m/data=!3m1!1e3!4m6!3m5!1s0x93a51f001a9cd973:0x7a3e18011cf82806!8m2!3d-12.1242456!4d-57.9994729!16s%2Fg%2F11nbnndp70?entry=ttu&amp;g_ep=EgoyMDI2MDcyNi4wIKXMDSoASAFQAw%3D%3D</t>
  </si>
  <si>
    <t xml:space="preserve">7567367</t>
  </si>
  <si>
    <t xml:space="preserve">-12.124291011190175, -57.99949586745733</t>
  </si>
  <si>
    <t xml:space="preserve">AVENIDA DOS PIONEIROS, 1509 - BRASNORTE - MT</t>
  </si>
  <si>
    <t xml:space="preserve">https://www.google.com/maps/place/CASAI%2FPOLO+BRASNORTE/@-12.1242897,-57.9996568,177m/data=!3m1!1e3!4m6!3m5!1s0x93a51f001a9cd973:0x7a3e18011cf82806!8m2!3d-12.1242456!4d-57.9994729!16s%2Fg%2F11nbnndp70?entry=ttu&amp;g_ep=EgoyMDI2MDcyNi4wIKXMDSoASAFQAw%3D%3D</t>
  </si>
  <si>
    <t xml:space="preserve">PORTO ESPERIDIÃO</t>
  </si>
  <si>
    <t xml:space="preserve">CHIQUITANO</t>
  </si>
  <si>
    <t xml:space="preserve">POLO BASE CHIQUITANO</t>
  </si>
  <si>
    <t xml:space="preserve">7588984</t>
  </si>
  <si>
    <t xml:space="preserve">-16.238947222222222, -59.448766666666664</t>
  </si>
  <si>
    <t xml:space="preserve">ZONA RURAL, ALDEIA PORTO ESPERIDIÃO - MT</t>
  </si>
  <si>
    <t xml:space="preserve">https://www.google.com/maps?q=-16.238947222222222,-59.448766666666664</t>
  </si>
  <si>
    <t xml:space="preserve">COMODORO</t>
  </si>
  <si>
    <t xml:space="preserve">POLO BASE COMODORO</t>
  </si>
  <si>
    <t xml:space="preserve">624039</t>
  </si>
  <si>
    <t xml:space="preserve">-13.65774608533957, -59.77933777004811</t>
  </si>
  <si>
    <t xml:space="preserve">RUA MARANHÃO, 229, BAIRRO TERTULIA COMODORO - MT</t>
  </si>
  <si>
    <t xml:space="preserve">https://www.google.com/maps/place/R.+Maranh%C3%A3o,+229+-+Jardim+Mato+Grosso,+Comodoro+-+MT,+78310-000/@-13.6574703,-59.7796964,528m/data=!3m1!1e3!4m6!3m5!1s0x93bc2bc696dec045:0x977bace05a14508f!8m2!3d-13.6578694!4d-59.7793078!16s%2Fg%2F11jshwr58h?entry=ttu&amp;g_ep=EgoyMDI2MDcyOS4wIKXMDSoASAFQAw%3D%3D</t>
  </si>
  <si>
    <t xml:space="preserve">DSEI CUIABA</t>
  </si>
  <si>
    <t xml:space="preserve">-15.596448277677192, -56.10516509212687</t>
  </si>
  <si>
    <t xml:space="preserve">RUA RUI BARBOSA, 282, GOIABEIRAS, CUIABÁ - MT</t>
  </si>
  <si>
    <t xml:space="preserve">https://www.google.com/maps/place/DSEI+distrito+sanit%C3%A1rio+especial+ind%C3%ADgena/@-15.5972716,-56.1051281,87m/data=!3m1!1e3!4m15!1m8!3m7!1s0x939db18dd7f75bc3:0xec096f4293cb8c65!2sR.+Rui+Barbosa,+282+-+Goiabeiras,+Cuiab%C3%A1+-+MT,+78032-040!3b1!8m2!3d-15.5971914!4d-56.1051808!16s%2Fg%2F11s8drqxj9!3m5!1s0x939db18dda3d0b85:0xa0c82a94c58a3c65!8m2!3d-15.5971799!4d-56.1051399!16s%2Fg%2F1yg57szy1?entry=ttu&amp;g_ep=EgoyMDI2MDcyNi4wIKXMDSoASAFQAw%3D%3D</t>
  </si>
  <si>
    <t xml:space="preserve">CASAI CUIABA</t>
  </si>
  <si>
    <t xml:space="preserve">7427204</t>
  </si>
  <si>
    <t xml:space="preserve">-15.684750764059304, -56.073024718078365</t>
  </si>
  <si>
    <t xml:space="preserve">RODOVIA PALMIRO PAES DE BARROS  SETOR DE CHACARAS, 3288   CUIABÁ MT</t>
  </si>
  <si>
    <t xml:space="preserve">https://www.google.com/maps/place/15%C2%B041'05.2%22S+56%C2%B004'22.9%22W/@-15.6847882,-56.0736711,262m/data=!3m2!1e3!4b1!4m4!3m3!8m2!3d-15.6847895!4d-56.0730274?entry=ttu&amp;g_ep=EgoyMDI2MDgyMy4wIKXMDSoASAFQAw%3D%3D</t>
  </si>
  <si>
    <t xml:space="preserve">7427018</t>
  </si>
  <si>
    <t xml:space="preserve">-15.597265808437024, -56.10510335304246</t>
  </si>
  <si>
    <t xml:space="preserve">GENERAL CARNEIRO</t>
  </si>
  <si>
    <t xml:space="preserve">MERURI</t>
  </si>
  <si>
    <t xml:space="preserve">7546823</t>
  </si>
  <si>
    <t xml:space="preserve">-15.550044322632194, -53.081075411330815</t>
  </si>
  <si>
    <t xml:space="preserve">ALDEIA MERURI, ZONA RURAL, GENERAL CARNEIRO - MT</t>
  </si>
  <si>
    <t xml:space="preserve">https://www.google.com/maps/place/15%C2%B033'00.3%22S+53%C2%B004'51.8%22W/@-15.5500792,-53.0817057,262m/data=!3m2!1e3!4b1!4m4!3m3!8m2!3d-15.5500805!4d-53.081062?entry=ttu&amp;g_ep=EgoyMDI2MDgyMy4wIKXMDSoASAFQAw%3D%3D</t>
  </si>
  <si>
    <t xml:space="preserve">PARANATINGA</t>
  </si>
  <si>
    <t xml:space="preserve">PAKUERA</t>
  </si>
  <si>
    <t xml:space="preserve">ATURUA</t>
  </si>
  <si>
    <t xml:space="preserve">7452357</t>
  </si>
  <si>
    <t xml:space="preserve">-14.317039465803411, -54.682823595604084</t>
  </si>
  <si>
    <t xml:space="preserve">ALDEIA PAKUERA, ZONA RURAL, PARANATINGA - MT</t>
  </si>
  <si>
    <t xml:space="preserve">https://www.google.com/maps/place/14%C2%B019'01.8%22S+54%C2%B040'58.1%22W/@-14.3171668,-54.683875,527m/data=!3m2!1e3!4b1!4m4!3m3!8m2!3d-14.317169!4d-54.6827924?entry=ttu&amp;g_ep=EgoyMDI2MDgyMy4wIKXMDSoASAFQAw%3D%3D</t>
  </si>
  <si>
    <t xml:space="preserve">TANGARÁ DA SERRA</t>
  </si>
  <si>
    <t xml:space="preserve">RIO VERDE</t>
  </si>
  <si>
    <t xml:space="preserve">7080158</t>
  </si>
  <si>
    <t xml:space="preserve">-14.381014462539706, -58.23617304849361</t>
  </si>
  <si>
    <t xml:space="preserve">ALDEIA RIO VERDE, ZONA RURAL, TANGARA DA SERRA - MT</t>
  </si>
  <si>
    <t xml:space="preserve">https://www.google.com/maps?q=-14.381263888888888,-58.23611944444445</t>
  </si>
  <si>
    <t xml:space="preserve">RONDONÓPOLIS</t>
  </si>
  <si>
    <t xml:space="preserve">CASAI RONDONOPOLIS</t>
  </si>
  <si>
    <t xml:space="preserve">7515561</t>
  </si>
  <si>
    <t xml:space="preserve">-16.47933288747932, -54.57399492191099</t>
  </si>
  <si>
    <t xml:space="preserve">RUA 03 BAIRRO JARDIM ATLANTICO, RONDONOPOLIS - MT</t>
  </si>
  <si>
    <t xml:space="preserve">https://www.google.com/maps/place/16%C2%B028'45.7%22S+54%C2%B034'26.4%22W/@-16.4793613,-54.5749167,521m/data=!3m2!1e3!4b1!4m4!3m3!8m2!3d-16.4793631!4d-54.5740063?entry=ttu&amp;g_ep=EgoyMDI2MDgyMy4wIKXMDSoASAFQAw%3D%3D</t>
  </si>
  <si>
    <t xml:space="preserve">7458444</t>
  </si>
  <si>
    <t xml:space="preserve">-16.479091081160476, -54.57406646180222</t>
  </si>
  <si>
    <t xml:space="preserve">RUA 03 LOTE 21, BAIRRO JARDIM ATLANTICO, RONDONÓPOLIS - MT</t>
  </si>
  <si>
    <t xml:space="preserve">	CASAI TANGARA DA SERRA</t>
  </si>
  <si>
    <t xml:space="preserve">7079982</t>
  </si>
  <si>
    <t xml:space="preserve">-14.605607720124947, -57.47192842883572</t>
  </si>
  <si>
    <t xml:space="preserve">RUA ANTÔNIO JOSÉ DA SILVA (07) JARDIM EUROPA- TANGARÁ DA SERRA -MT</t>
  </si>
  <si>
    <t xml:space="preserve">https://maps.app.goo.gl/mYFe2TV4cRgjZBHx9</t>
  </si>
  <si>
    <t xml:space="preserve">7617453</t>
  </si>
  <si>
    <t xml:space="preserve">-14.605873520326584, -57.4721011009693</t>
  </si>
  <si>
    <t xml:space="preserve">RUA ANTÔNIO JOSÉ DA SILVA (07), 2241 - JARDIM EUROPA, TANGARÁ DA SERRA - MT</t>
  </si>
  <si>
    <t xml:space="preserve">https://www.google.com/maps/place/Polo+Base+Administrativa+de+Tangar%C3%A1+da+serra/@-14.6059399,-57.4722365,111m/data=!3m1!1e3!4m14!1m7!3m6!1s0x9398fb48f7f8548f:0xeaedcd6c59b663fc!2sCasa+De+Sa%C3%BAde+Ind%C3%ADgena+-+CASAI!8m2!3d-14.6058517!4d-57.4719177!16s%2Fg%2F11g6qvnx9x!3m5!1s0x9398fb005c11823d:0x76e8a7c96b78850!8m2!3d-14.6056099!4d-57.4720728!16s%2Fg%2F11y5yjthy_?entry=ttu&amp;g_ep=EgoyMDI2MDcyNi4wIKXMDSoASAFQAw%3D%3D</t>
  </si>
  <si>
    <t xml:space="preserve">CONQUISTA D'OESTE</t>
  </si>
  <si>
    <t xml:space="preserve">TRES LAGOAS</t>
  </si>
  <si>
    <t xml:space="preserve">TRÊS LAGOAS</t>
  </si>
  <si>
    <t xml:space="preserve">7732279</t>
  </si>
  <si>
    <t xml:space="preserve">-14.532278156394069, -59.05946929976783</t>
  </si>
  <si>
    <t xml:space="preserve">ALDEIA TRÊS LAGOAS, CONQUISTA D'OESTE - MT</t>
  </si>
  <si>
    <t xml:space="preserve">https://www.google.com/maps/place/14%C2%B031'56.4%22S+59%C2%B003'34.1%22W/@-14.5323075,-59.0600817,313m/data=!3m1!1e3!4m4!3m3!8m2!3d-14.532339!4d-59.0594725?entry=ttu&amp;g_ep=EgoyMDI2MDgyMy4wIKXMDSoASAFQAw%3D%3D</t>
  </si>
  <si>
    <t xml:space="preserve">COLÍDER</t>
  </si>
  <si>
    <t xml:space="preserve">KAIAPÓ DO MATO GROSSO</t>
  </si>
  <si>
    <t xml:space="preserve">DSEI KAYAPÓ MATO GROSSO</t>
  </si>
  <si>
    <t xml:space="preserve">-10.813163618358164, -55.46105054232777</t>
  </si>
  <si>
    <t xml:space="preserve">Av. Paraná, 626 - Sagrada Família, Colíder - MT</t>
  </si>
  <si>
    <t xml:space="preserve">https://www.google.com/maps/place/Distrito+Sanit%C3%A1rio+Especial+Ind%C3%ADgena+Kaiapo+do+Mato+Grosso/@-10.813406,-55.461072,1107m/data=!3m2!1e3!4b1!4m6!3m5!1s0x930789bc5f769559:0x8c28d3bef95c6cf4!8m2!3d-10.813406!4d-55.461072!16s%2Fg%2F11hf8_yhp4?entry=ttu&amp;g_ep=EgoyMDI2MDgyNS4wIKXMDSoASAFQAw%3D%3D</t>
  </si>
  <si>
    <t xml:space="preserve">CASAI CASA DE SAUDE DO INDIO DE COLIDER</t>
  </si>
  <si>
    <t xml:space="preserve">7391714</t>
  </si>
  <si>
    <t xml:space="preserve">-10.796874691382776, -55.471401927260324</t>
  </si>
  <si>
    <t xml:space="preserve">ESTR. PLANALTO, 3 - JARDIM TELES PIRES, COLÍDER - MT</t>
  </si>
  <si>
    <t xml:space="preserve">https://www.google.com/maps/place/R.+Afonso+V+Bonilha,+1011+-+Centro+Antigo,+Peixoto+de+Azevedo+-+MT,+78530-000/@-10.2418049,-54.998858,1109m/data=!3m2!1e3!4b1!4m6!3m5!1s0x930717d610982493:0xf73630595fe1debf!8m2!3d-10.2418049!4d-54.998858!16s%2Fg%2F11f3n3l94m?entry=ttu&amp;g_ep=EgoyMDI2MDgyNS4wIKXMDSoASAFQAw%3D%3D</t>
  </si>
  <si>
    <t xml:space="preserve">8446512</t>
  </si>
  <si>
    <t xml:space="preserve">-10.813189964198285, -55.461071999999994</t>
  </si>
  <si>
    <t xml:space="preserve">AVENIDA PARANÁ, 626, SAGRADA FAMÍLIA, COLÍDER - MT</t>
  </si>
  <si>
    <t xml:space="preserve">google.com/maps/place/Distrito+Sanitário+Especial+Indígena+Kaiapo+do+Mato+Grosso/data=!4m7!3m6!1s0x930789bc5f769559:0x8c28d3bef95c6cf4!8m2!3d-10.813406!4d-55.461072!16s%2Fg%2F11hf8_yhp4!19sChIJWZV2X7yJB5MR9Gxc-b7TKIw?entry=tts&amp;g_ep=EgoyMDI2MDgxOS4wIPu8ASoASAFQAw%3D%3D&amp;skid=2aa483a0-7495-4655-9a46-5c3fab0ba703</t>
  </si>
  <si>
    <t xml:space="preserve">JUARA</t>
  </si>
  <si>
    <t xml:space="preserve">CASAI CASA DE SAUDE DO INDIO</t>
  </si>
  <si>
    <t xml:space="preserve">7613407</t>
  </si>
  <si>
    <t xml:space="preserve">-11.23270309169057, -57.5104706509354</t>
  </si>
  <si>
    <t xml:space="preserve">RUA VIRASOL, 323, PORTO SEGURO, COLÍDER - MT</t>
  </si>
  <si>
    <t xml:space="preserve">https://www.google.com/maps/place/11%C2%B013'58.2%22S+57%C2%B030'37.6%22W/@-11.2332816,-57.5114055,1315m/data=!3m1!1e3!4m4!3m3!8m2!3d-11.2328333!4d-57.5104444?entry=ttu&amp;g_ep=EgoyMDI2MDgyNS4wIKXMDSoASAFQAw%3D%3D</t>
  </si>
  <si>
    <t xml:space="preserve">5610923</t>
  </si>
  <si>
    <t xml:space="preserve">PEIXOTO DE AZEVEDO</t>
  </si>
  <si>
    <t xml:space="preserve">CASA DE SAUDE DO INDIO DE PEIXOTO DE AZEVEDO</t>
  </si>
  <si>
    <t xml:space="preserve">7366604</t>
  </si>
  <si>
    <t xml:space="preserve">-10.241593742248234, -54.99881508465555</t>
  </si>
  <si>
    <t xml:space="preserve">RUA AFONSO V BONILHA, CENTRO ANTIGO, 1011, PEIXOTO DE AZEVEDO - MT</t>
  </si>
  <si>
    <t xml:space="preserve">5622042</t>
  </si>
  <si>
    <t xml:space="preserve">ARIPUANÃ</t>
  </si>
  <si>
    <t xml:space="preserve">VILHENA</t>
  </si>
  <si>
    <t xml:space="preserve">ARIPUANÂ</t>
  </si>
  <si>
    <t xml:space="preserve">POLO BASE SAUDE INDIGENA ARIPUANA</t>
  </si>
  <si>
    <t xml:space="preserve">7497725</t>
  </si>
  <si>
    <t xml:space="preserve">-10.168750366711654, -59.46084015737859</t>
  </si>
  <si>
    <t xml:space="preserve">RUA DAS ANDORINHAS, 1364, BAIRRO MANGUEIRAL, ARIPUANÃ - MT</t>
  </si>
  <si>
    <t xml:space="preserve">https://www.google.com/maps/place/10%C2%B010'11.3%22S+59%C2%B027'26.4%22W/@-10.1698065,-59.4574369,3a,75y,92.44h,90.1t/data=!3m7!1e1!3m5!1sv3E8WPHv_VUjMex79QlpmQ!2e0!6shttps:%2F%2Fstreetviewpixels-pa.googleapis.com%2Fv1%2Fthumbnail%3Fcb_client%3Dmaps_sv.tactile%26w%3D900%26h%3D600%26pitch%3D-0.09554331935979121%26panoid%3Dv3E8WPHv_VUjMex79QlpmQ%26yaw%3D92.436295!7i16384!8i8192!4m4!3m3!8m2!3d-10.169812!4d-59.457321?entry=ttu&amp;g_ep=EgoyMDI2MDgwNS4xIKXMDSoASAFQAw%3D%3D</t>
  </si>
  <si>
    <t xml:space="preserve">JUÍNA</t>
  </si>
  <si>
    <t xml:space="preserve">JUINA</t>
  </si>
  <si>
    <t xml:space="preserve">POLO BASE DE SAUDE INDIGENA DE JUINA</t>
  </si>
  <si>
    <t xml:space="preserve">7418663</t>
  </si>
  <si>
    <t xml:space="preserve">-11.442487321805292, -58.78348927861302</t>
  </si>
  <si>
    <t xml:space="preserve">RUA ANDRADINA, MODULO 06, JUÍNA - MT</t>
  </si>
  <si>
    <t xml:space="preserve">https://www.google.com/maps/place//@-11.4427299,-58.783884,224m/data=!3m1!1e3!4m6!1m5!3m4!2zMTHCsDI2JzMzLjEiUyA1OMKwNDcnMDAuNiJX!8m2!3d-11.4425285!4d-58.7834859?entry=ttu&amp;g_ep=EgoyMDI2MDgxMi4wIKXMDSoASAFQAw%3D%3D</t>
  </si>
  <si>
    <t xml:space="preserve">BARRA DO GARÇAS</t>
  </si>
  <si>
    <t xml:space="preserve">XAVANTE</t>
  </si>
  <si>
    <t xml:space="preserve">DISTRITO SANITARIO ESPECIAL INDIGENA XAVANTE</t>
  </si>
  <si>
    <t xml:space="preserve">6811205</t>
  </si>
  <si>
    <t xml:space="preserve">-15.892378262485927, -52.26327014418179</t>
  </si>
  <si>
    <t xml:space="preserve">RUA PIRES DE CAMPOS, 681 - SETOR SUL I, BARRA DO GARÇAS - MT</t>
  </si>
  <si>
    <t xml:space="preserve">https://www.google.com/maps/place/DSEI+Xavante+-+Distrito+Sanit%C3%A1rio+Especial+Ind%C3%ADgena+Xavante/data=!4m2!3m1!19sChIJgWYx7yVvZZMRtP4tHZVt8EY</t>
  </si>
  <si>
    <t xml:space="preserve">CASA DE APOIO A POPULACAO INDIGENA DE CAMPINAPOLIS</t>
  </si>
  <si>
    <t xml:space="preserve">7760140</t>
  </si>
  <si>
    <t xml:space="preserve">-15.869890021846166, -52.304488657672714</t>
  </si>
  <si>
    <t xml:space="preserve">RUA JOSE MAURICIO ZAMPA, S/N, ESTRADA VICINAL BR-158, BARRA DO GARÇAS, MT</t>
  </si>
  <si>
    <t xml:space="preserve">https://maps.app.goo.gl/NUL2ZHbwuobZ4T2X7</t>
  </si>
  <si>
    <t xml:space="preserve">CAMPINÁPOLIS</t>
  </si>
  <si>
    <t xml:space="preserve">CASA DE APOIO A POPULACAO INDIGENA DE CAMPINAPOLIS CASAI</t>
  </si>
  <si>
    <t xml:space="preserve">7915055</t>
  </si>
  <si>
    <t xml:space="preserve">-14.544205134393902, -52.80358714662505</t>
  </si>
  <si>
    <t xml:space="preserve">RUA ALAGOAS, BAIRRO COHAB, CAMPNÁPOLIS - MT</t>
  </si>
  <si>
    <t xml:space="preserve">https://www.google.com/maps/place/CASAI+DE+CAMPIN%C3%81POLIS/@-14.5442121,-52.8061611,17z/data=!4m14!1m7!3m6!1s0x93720362689322e7:0x17b499347a17994a!2sCASAI+DE+CAMPIN%C3%81POLIS!8m2!3d-14.5442173!4d-52.8035862!16s%2Fg%2F11j00p3d58!3m5!1s0x93720362689322e7:0x17b499347a17994a!8m2!3d-14.5442173!4d-52.8035862!16s%2Fg%2F11j00p3d58?entry=ttu&amp;g_ep=EgoyMDI2MDcxNS4wIKXMDSoASAFQAw%3D%3D</t>
  </si>
  <si>
    <t xml:space="preserve">7603835</t>
  </si>
  <si>
    <t xml:space="preserve">https://www.google.com/maps/place/14%C2%B032'37.6%22S+52%C2%B048'11.8%22W/@-14.5437767,-52.8034106,50m/data=!3m1!1e3!4m4!3m3!8m2!3d-14.5437778!4d-52.8032778?entry=ttu&amp;g_ep=EgoyMDI2MDgwNS4xIKXMDSoASAFQAw%3D%3D</t>
  </si>
  <si>
    <t xml:space="preserve">ALTO BOA VISTA</t>
  </si>
  <si>
    <t xml:space="preserve">MARÃIWATSÉDE</t>
  </si>
  <si>
    <t xml:space="preserve">MARÃIWATSEDE</t>
  </si>
  <si>
    <t xml:space="preserve">7941099</t>
  </si>
  <si>
    <t xml:space="preserve">-11.897963928481945, -51.68297722173115</t>
  </si>
  <si>
    <t xml:space="preserve">ALDEIA MARAIWATSEDE, ALTO BOA VISTA - MT</t>
  </si>
  <si>
    <t xml:space="preserve">https://www.google.com/maps/place/11%C2%B053'52.8%22S+51%C2%B040'58.5%22W/@-11.8979101,-51.6831782,102m/data=!3m1!1e3!4m4!3m3!8m2!3d-11.897986!4d-51.682922?entry=ttu&amp;g_ep=EgoyMDI2MDgwNS4xIKXMDSoASAFQAw%3D%3D</t>
  </si>
  <si>
    <t xml:space="preserve">POLO BASE MARECHAL RONDON</t>
  </si>
  <si>
    <t xml:space="preserve">9841997</t>
  </si>
  <si>
    <t xml:space="preserve">-14.094086721690796, -54.05074977576099</t>
  </si>
  <si>
    <t xml:space="preserve">ALDEIA MARECHAL RONDON, PARANATINGA - MT</t>
  </si>
  <si>
    <t xml:space="preserve">https://www.google.com/maps/place/14%C2%B005'38.7%22S+54%C2%B003'00.4%22W/@-14.0940877,-54.0507467,273m/data=!3m2!1e3!4b1!4m4!3m3!8m2!3d-14.094089!4d-54.050103?entry=ttu&amp;g_ep=EgoyMDI2MDgwNS4xIKXMDSoASAFQAw%3D%3D</t>
  </si>
  <si>
    <t xml:space="preserve">SANGRADOURO</t>
  </si>
  <si>
    <t xml:space="preserve">SÃO JOSÉ DE SANGRADOURO</t>
  </si>
  <si>
    <t xml:space="preserve">7342039</t>
  </si>
  <si>
    <t xml:space="preserve">-15.647150823029728, -53.90579045087672</t>
  </si>
  <si>
    <t xml:space="preserve">ALDEIA SANGRADOURO, KM 225 BR 070, ALDEIA, GEN. CARNEIRO - MT</t>
  </si>
  <si>
    <t xml:space="preserve">https://www.google.com/maps/place/15%C2%B038'49.7%22S+53%C2%B054'20.8%22W/@-15.6472164,-53.9059956,42m/data=!3m1!1e3!4m4!3m3!8m2!3d-15.64715!4d-53.905789?entry=ttu&amp;g_ep=EgoyMDI2MDgwNS4xIKXMDSoASAFQAw%3D%3D</t>
  </si>
  <si>
    <t xml:space="preserve">SÃO MARCOS</t>
  </si>
  <si>
    <t xml:space="preserve">7180594</t>
  </si>
  <si>
    <t xml:space="preserve">-15.37706096457934, -52.903181203660296</t>
  </si>
  <si>
    <t xml:space="preserve">ALDEIA SÃO MARCOS, BARRA DO GARÇAS - MT</t>
  </si>
  <si>
    <t xml:space="preserve">https://www.google.com/maps/place/15%C2%B022'37.5%22S+52%C2%B054'11.6%22W/@-15.3770516,-52.9032523,42m/data=!3m1!1e3!4m4!3m3!8m2!3d-15.377086!4d-52.903214?entry=ttu&amp;g_ep=EgoyMDI2MDgwNS4xIKXMDSoASAFQAw%3D%3D</t>
  </si>
  <si>
    <t xml:space="preserve">7227302</t>
  </si>
  <si>
    <t xml:space="preserve">-14.05485957981501, -52.15727635597127</t>
  </si>
  <si>
    <t xml:space="preserve">AV. NORBERTO SCHWANTES, 181, CENTRO II, ÁGUA BOA - MT</t>
  </si>
  <si>
    <t xml:space="preserve">https://www.google.com/maps/place/Polo+Base+de+%C3%81gua+Boa/@-14.0549789,-52.1573112,42m/data=!3m1!1e3!4m12!1m5!3m4!2zMTTCsDAzJzE3LjUiUyA1MsKwMDknMjYuNCJX!8m2!3d-14.0548722!4d-52.1573278!3m5!1s0x936db7003cc01099:0x4d9bb0e227c4a37d!8m2!3d-14.0548448!4d-52.1572779!16s%2Fg%2F11lzmncz21?entry=ttu&amp;g_ep=EgoyMDI2MDgwNS4xIKXMDSoASAFQAw%3D%3D</t>
  </si>
  <si>
    <t xml:space="preserve">CANARANA</t>
  </si>
  <si>
    <t xml:space="preserve">XINGU</t>
  </si>
  <si>
    <t xml:space="preserve">DSEI XINGU</t>
  </si>
  <si>
    <t xml:space="preserve">6967531</t>
  </si>
  <si>
    <t xml:space="preserve">-13.55031217772504, -52.273962125377764</t>
  </si>
  <si>
    <t xml:space="preserve">AVENIDA RIO GRANDE DO SUL, 1181 - JARDIM FLAMBOYANT</t>
  </si>
  <si>
    <t xml:space="preserve">https://www.google.com/maps/place/Av.+Mato+Grosso,+Canarana+-+MT,+78640-000/@-13.5501492,-52.2746219,264m/data=!3m1!1e3!4m6!3m5!1s0x936d167ef4c1b2fd:0x13ebb506cb464794!8m2!3d-13.5559659!4d-52.272882!16s%2Fg%2F1ptyj7qsn?entry=ttu&amp;g_ep=EgoyMDI2MDgxNy4wIKXMDSoASAFQAw%3D%3D</t>
  </si>
  <si>
    <t xml:space="preserve">CASAI CANARANA</t>
  </si>
  <si>
    <t xml:space="preserve">7057709</t>
  </si>
  <si>
    <t xml:space="preserve">-13.545353932440094, -52.27716206605812</t>
  </si>
  <si>
    <t xml:space="preserve">RUA PALMINTINHO, 315, CENTRO CANARANA MT</t>
  </si>
  <si>
    <t xml:space="preserve">https://www.google.com/maps/place/13%C2%B032'43.3%22S+52%C2%B016'37.8%22W/@-13.5453768,-52.277938,374m/data=!3m1!1e3!4m4!3m3!8m2!3d-13.5453539!4d-52.2771621?entry=ttu&amp;g_ep=EgoyMDI2MDgxNy4wIKXMDSoASAFQAw%3D%3D</t>
  </si>
  <si>
    <t xml:space="preserve">DIAUARUM (Baixo Xingu)</t>
  </si>
  <si>
    <t xml:space="preserve">UNIDADE BASICA DE SAUDE INDIGENA POLO DIAUARUM</t>
  </si>
  <si>
    <t xml:space="preserve">7714920</t>
  </si>
  <si>
    <t xml:space="preserve">-11.198504546756169, -53.236346010810394</t>
  </si>
  <si>
    <t xml:space="preserve">POLO DIAUARUM, ZONA RURAL, SÃO FELIX DO ARAGUAIA - MT</t>
  </si>
  <si>
    <t xml:space="preserve">https://www.google.com/maps/place/11%C2%B011'54.6%22S+53%C2%B014'10.9%22W/@-11.1984992,-53.2389209,1066m/data=!3m2!1e3!4b1!4m4!3m3!8m2!3d-11.1985045!4d-53.236346?entry=ttu&amp;g_ep=EgoyMDI2MDgxNy4wIKXMDSoASAFQAw%3D%3D</t>
  </si>
  <si>
    <t xml:space="preserve">GAÚCHA DO NORTE</t>
  </si>
  <si>
    <t xml:space="preserve">GAUCHA DO NORTE</t>
  </si>
  <si>
    <t xml:space="preserve">CASAI DE GAUCHA DO NORTE</t>
  </si>
  <si>
    <t xml:space="preserve">7798555</t>
  </si>
  <si>
    <t xml:space="preserve">-13.182437343913302, -53.25671938589702</t>
  </si>
  <si>
    <t xml:space="preserve">R. MATO GROSSO, 958 - CENTRO, GAÚCHA DO NORTE - MT</t>
  </si>
  <si>
    <t xml:space="preserve">https://maps.app.goo.gl/o85bBSydfReQqhb88</t>
  </si>
  <si>
    <t xml:space="preserve">KUIKURO ( Alto Xingu)</t>
  </si>
  <si>
    <t xml:space="preserve">POSTO DE SAUDE INDIGENA KUIKURO</t>
  </si>
  <si>
    <t xml:space="preserve">7798091</t>
  </si>
  <si>
    <t xml:space="preserve">-12.353739714277916, -53.20976305364317</t>
  </si>
  <si>
    <t xml:space="preserve">ALDEIA KUIKURO, ZONA RURAL, GAUCHA DO NORTE - MT</t>
  </si>
  <si>
    <t xml:space="preserve">https://maps.app.goo.gl/wvwJpa3t2YhFcvxRA</t>
  </si>
  <si>
    <t xml:space="preserve">KULUENE (Alto Xingu)</t>
  </si>
  <si>
    <t xml:space="preserve">POSTO DE SAUDE INDIGENA KULUENE</t>
  </si>
  <si>
    <t xml:space="preserve">7710763</t>
  </si>
  <si>
    <t xml:space="preserve">-12.848525358998163, -52.811770869085066</t>
  </si>
  <si>
    <t xml:space="preserve">ALDEIA KULUENE, ZONA RURAL, CANARANA - MT</t>
  </si>
  <si>
    <t xml:space="preserve">https://maps.app.goo.gl/UHvtwA61mjkwpCmb9</t>
  </si>
  <si>
    <t xml:space="preserve">KURISEVO (Alto Xingu)</t>
  </si>
  <si>
    <t xml:space="preserve">POLO KURISEVO</t>
  </si>
  <si>
    <t xml:space="preserve">4738586</t>
  </si>
  <si>
    <t xml:space="preserve">-12.992784093064198, -53.43719008080014</t>
  </si>
  <si>
    <t xml:space="preserve">ALDEIA KURISEVO, ZONA RURAL, GAUCHA DO NORTE - MT</t>
  </si>
  <si>
    <t xml:space="preserve">https://maps.app.goo.gl/PXFqmsJwQ3m7Awga6</t>
  </si>
  <si>
    <t xml:space="preserve">LEONARDO VILLAS BÔAS</t>
  </si>
  <si>
    <t xml:space="preserve">UNIDADE BASICA DE SAUDE POLO LEONARDO</t>
  </si>
  <si>
    <t xml:space="preserve">944165</t>
  </si>
  <si>
    <t xml:space="preserve">-12.199760302213134, -53.37807061286642</t>
  </si>
  <si>
    <t xml:space="preserve">POSTO LEONARDO PARQUE INDIGENA XINGU, GAUCHA DO NORTE  - MT</t>
  </si>
  <si>
    <t xml:space="preserve">https://www.google.com/maps/place/Ee+Indigena+Central+Leonardo+Villas+Boas/@-12.2005599,-53.3784193,354m/data=!3m1!1e3!4m9!1m2!2m1!1sUNIDADE+BASICA+DE+SAUDE+POLO+LEONARDO+MT!3m5!1s0x930dd5430feddce5:0xefb5c4bab8a778a9!8m2!3d-12.1998519!4d-53.378028!16s%2Fg%2F11g0vzktfw?entry=ttu&amp;g_ep=EgoyMDI2MDgwMi4wIKXMDSoASAFQAw%3D%3D</t>
  </si>
  <si>
    <t xml:space="preserve">FELIZ NATAL</t>
  </si>
  <si>
    <t xml:space="preserve">PAVURU (Médio Xingu)</t>
  </si>
  <si>
    <t xml:space="preserve">UNIDADE BASICA DE SAUDE INDIGENA POLO PAVURU</t>
  </si>
  <si>
    <t xml:space="preserve">7896018</t>
  </si>
  <si>
    <t xml:space="preserve">-11.744024805193323, -53.61161384231832</t>
  </si>
  <si>
    <t xml:space="preserve">POLO PAVURU RURAL, FELIZ NATAL - MT</t>
  </si>
  <si>
    <t xml:space="preserve">https://www.google.com/maps/place/11%C2%B044'38.5%22S+53%C2%B036'41.8%22W/@-11.7441731,-53.6127488,224m/data=!3m1!1e3!4m4!3m3!8m2!3d-11.7440248!4d-53.6116138?entry=ttu&amp;g_ep=EgoyMDI2MDgxNy4wIKXMDSoASAFQAw%3D%3D</t>
  </si>
  <si>
    <t xml:space="preserve">QUERÊNCIA</t>
  </si>
  <si>
    <t xml:space="preserve">CASAI QUERENCIA</t>
  </si>
  <si>
    <t xml:space="preserve">7650388</t>
  </si>
  <si>
    <t xml:space="preserve">-12.586796700729995, -52.21723449168938</t>
  </si>
  <si>
    <t xml:space="preserve">RUA NORBERTO SHWANTE -  BAIRRO SETOR NOVA QUERENCIA - QUERENCIA - MT</t>
  </si>
  <si>
    <t xml:space="preserve">https://maps.app.goo.gl/PaHJ2PtB3wQxFvFVA</t>
  </si>
  <si>
    <t xml:space="preserve">SINOP</t>
  </si>
  <si>
    <t xml:space="preserve">CASA DE APOIO A SAUDE INDIGENA DE SINOP</t>
  </si>
  <si>
    <t xml:space="preserve">5155215</t>
  </si>
  <si>
    <t xml:space="preserve">-11.81195969294642, -55.60896001298863</t>
  </si>
  <si>
    <t xml:space="preserve">ESTRADA IRENE  KM 02 ZONA RURAL, SINOP MT</t>
  </si>
  <si>
    <t xml:space="preserve">https://maps.app.goo.gl/cYDhbjj7WttQjJ2z6</t>
  </si>
  <si>
    <t xml:space="preserve">SOBRADINHO ( baixo Xingu)</t>
  </si>
  <si>
    <t xml:space="preserve">POSTO DE SAUDE INDIGENA SOBRADINHO</t>
  </si>
  <si>
    <t xml:space="preserve">7718233</t>
  </si>
  <si>
    <t xml:space="preserve">-11.2547284529923, -53.758435054489</t>
  </si>
  <si>
    <t xml:space="preserve">ALDEIA SOBRDINHO, ZONA RURAL, FELIZ NATAL - MT</t>
  </si>
  <si>
    <t xml:space="preserve">https://www.google.com/maps/place/11%C2%B015'17.0%22S+53%C2%B045'30.4%22W/@-11.2547173,-53.7584179,94m/data=!3m1!1e3!4m4!3m3!8m2!3d-11.2547285!4d-53.7584351?entry=ttu&amp;g_ep=EgoyMDI2MDgxNy4wIKXMDSoASAFQAw%3D%3D</t>
  </si>
  <si>
    <t xml:space="preserve">WAWI (Leste Xingu)</t>
  </si>
  <si>
    <t xml:space="preserve">UNIDADE BASICA DE ATENCAO A SAUDE POLO WAWI</t>
  </si>
  <si>
    <t xml:space="preserve">7801874</t>
  </si>
  <si>
    <t xml:space="preserve">-11.72695422661499, -52.92732782212093</t>
  </si>
  <si>
    <t xml:space="preserve">POLO WAWI PARQUE INDIGENA XINGU, QUERENCIA - MT</t>
  </si>
  <si>
    <t xml:space="preserve">https://maps.app.goo.gl/hZTx4vrFjUu69WcX6</t>
  </si>
  <si>
    <t xml:space="preserve">PA</t>
  </si>
  <si>
    <t xml:space="preserve">ALTAMIRA</t>
  </si>
  <si>
    <t xml:space="preserve">DSEI ALTAMIRA</t>
  </si>
  <si>
    <t xml:space="preserve">9493794</t>
  </si>
  <si>
    <t xml:space="preserve">-3.206009066799115, -52.220591974566936</t>
  </si>
  <si>
    <t xml:space="preserve">AV. JOÃO RODRIGUES 2547 - ALTAMIRA - PA</t>
  </si>
  <si>
    <t xml:space="preserve">https://maps.app.goo.gl/PJi1pW31dr5HgETw7</t>
  </si>
  <si>
    <t xml:space="preserve">CASA DE SAUDE INDIGENA DE ALTAMIRA</t>
  </si>
  <si>
    <t xml:space="preserve">7922264</t>
  </si>
  <si>
    <t xml:space="preserve">-3.196091196337478, -52.18672252164509</t>
  </si>
  <si>
    <t xml:space="preserve">ROD. PRES. MÉDICE, 815 - ALBERTO SOARES, ALTAMIRA - PA</t>
  </si>
  <si>
    <t xml:space="preserve">https://maps.app.goo.gl/D37u1QWmuGJxTLfh8</t>
  </si>
  <si>
    <t xml:space="preserve">SÃO FÉLIX DO XINGU</t>
  </si>
  <si>
    <t xml:space="preserve">APYTEREWA SAO FELIX DO XINGU</t>
  </si>
  <si>
    <t xml:space="preserve">-5.5556677842298665, -52.67334402883551</t>
  </si>
  <si>
    <t xml:space="preserve">RIO XINGU, SÃO FÉLIX DO XINGU - PA</t>
  </si>
  <si>
    <t xml:space="preserve">https://www.google.com.br/maps/place/5%C2%B033'22.4%22S+52%C2%B040'23.2%22W/@-5.55622,-52.673113,1122m/data=!3m2!1e3!4b1!4m4!3m3!8m2!3d-5.55622!4d-52.673113?entry=ttu&amp;g_ep=EgoyMDI2MDkwMi4wIKXMDSoASAFQAw%3D%3D</t>
  </si>
  <si>
    <t xml:space="preserve">VITÓRIA DO XINGU</t>
  </si>
  <si>
    <t xml:space="preserve">Aldeia Miracatu/Volta grande do Xingu/Juruna</t>
  </si>
  <si>
    <t xml:space="preserve">966320</t>
  </si>
  <si>
    <t xml:space="preserve">-3.5158755063451546, -51.80945513246698</t>
  </si>
  <si>
    <t xml:space="preserve">ZONA RUAL TRÊS PALMEIRAS, SEN. JOSÉ PORFÍRIO - PA</t>
  </si>
  <si>
    <t xml:space="preserve">https://maps.app.goo.gl/6qHVRewo9zcb1iyj7</t>
  </si>
  <si>
    <t xml:space="preserve">CACHOEIRA SECA</t>
  </si>
  <si>
    <t xml:space="preserve">-4.106608026161573, -53.37521245767145</t>
  </si>
  <si>
    <t xml:space="preserve">RIO IRIRI, CACHOEIRA SECA  - PA</t>
  </si>
  <si>
    <t xml:space="preserve">https://www.google.com.br/maps/search/-4.106806,+-53.375191?entry=tts&amp;g_ep=EgoyMDI2MDkwMi4wIPu8ASoASAFQAw%3D%3D&amp;skid=e9cbfe2d-fb27-4379-ac50-6ff7ad78c69a</t>
  </si>
  <si>
    <t xml:space="preserve">-3.207011904476527, -52.22057374890902</t>
  </si>
  <si>
    <t xml:space="preserve">R.A, 124-196, PREMEM, ALTAMIRA - PA</t>
  </si>
  <si>
    <t xml:space="preserve">https://maps.app.goo.gl/Efmx25moNN2SgFtWA</t>
  </si>
  <si>
    <t xml:space="preserve">-4.566210659237574, -52.63611357365452</t>
  </si>
  <si>
    <t xml:space="preserve">ARAWETÉ IGARAPÉ IPIXUNA, ALTAMIRA - PA</t>
  </si>
  <si>
    <t xml:space="preserve">https://www.google.com.br/maps/place/4%C2%B034'04.8%22S+52%C2%B038'10.6%22W/@-4.5712158,-52.6406626,3189m/data=!3m1!1e3!4m4!3m3!8m2!3d-4.567991!4d-52.636288?entry=ttu&amp;g_ep=EgoyMDI2MDkwMi4wIKXMDSoASAFQAw%3D%3D</t>
  </si>
  <si>
    <t xml:space="preserve">ALMEIRIM</t>
  </si>
  <si>
    <t xml:space="preserve">BONA</t>
  </si>
  <si>
    <t xml:space="preserve">BONA APALAI</t>
  </si>
  <si>
    <t xml:space="preserve">494747</t>
  </si>
  <si>
    <t xml:space="preserve">1.2173110768076134, -54.657894046944996</t>
  </si>
  <si>
    <t xml:space="preserve">ALDEIA BONA APALAI, S/N, ZONA RURAL, ALMEIRIM - PA</t>
  </si>
  <si>
    <t xml:space="preserve">https://www.google.com/maps/place/1%C2%B013'02.3%22N+54%C2%B039'28.4%22W/@1.2173156,-54.6600592,1087m/data=!3m2!1e3!4b1!4m4!3m3!8m2!3d1.2173111!4d-54.657894?entry=ttu&amp;g_ep=EgoyMDI2MDgxOS4wIKXMDSoASAFQAw%3D%3D</t>
  </si>
  <si>
    <t xml:space="preserve">ÓBIDOS</t>
  </si>
  <si>
    <t xml:space="preserve">MISSÃO TIRIYÓ</t>
  </si>
  <si>
    <t xml:space="preserve">494402</t>
  </si>
  <si>
    <t xml:space="preserve">2.2311248891411273, -55.961236301683705</t>
  </si>
  <si>
    <t xml:space="preserve">ALDEIA INDIGENA MISSAO TIRIYO, S/N, MEIO RURAL, OBIDOS - PA</t>
  </si>
  <si>
    <t xml:space="preserve">https://www.google.com/maps/place/2%C2%B013'51.9%22N+55%C2%B057'40.5%22W/@2.2308675,-55.9614197,161m/data=!3m1!1e3!4m4!3m3!8m2!3d2.2310935!4d-55.9612408?entry=ttu&amp;g_ep=EgoyMDI2MDgxOS4wIKXMDSoASAFQAw%3D%3D</t>
  </si>
  <si>
    <t xml:space="preserve">BELÉM</t>
  </si>
  <si>
    <t xml:space="preserve">GUAMÁ-TOCANTINS</t>
  </si>
  <si>
    <t xml:space="preserve">DSEI GUAMÁ-TOCANTINS</t>
  </si>
  <si>
    <t xml:space="preserve">-1.456480949260957, -48.48463651349166</t>
  </si>
  <si>
    <t xml:space="preserve">Av Conselheiro Furtado 1597, Cremação 66063-060 Belém - PA</t>
  </si>
  <si>
    <t xml:space="preserve">https://maps.app.goo.gl/EQkT5RHxKsiFjpV79</t>
  </si>
  <si>
    <t xml:space="preserve">SANTA LUZIA DO PARÁ</t>
  </si>
  <si>
    <t xml:space="preserve">CAPITÃO POÇO</t>
  </si>
  <si>
    <t xml:space="preserve">9696911</t>
  </si>
  <si>
    <t xml:space="preserve">-1.7505331425689883, -47.054963183730244</t>
  </si>
  <si>
    <t xml:space="preserve">RUA MANOEL PINTO, Nº 1000 - ESQUINA COM AVENIDA 7 DE SETEMBRO, BAIRRO MARUPA, TOMÉ-AÇU - PA</t>
  </si>
  <si>
    <t xml:space="preserve">https://maps.app.goo.gl/FTZQcLHmJ7EZcfqM9</t>
  </si>
  <si>
    <t xml:space="preserve">ICOARACI</t>
  </si>
  <si>
    <t xml:space="preserve">CASA DE SAUDE INDIGENA ICOARACI CASAI</t>
  </si>
  <si>
    <t xml:space="preserve">4121406</t>
  </si>
  <si>
    <t xml:space="preserve">-1.29451691633287, -48.46274163606345</t>
  </si>
  <si>
    <t xml:space="preserve">Passagem Brasília, 205-121 - Campina de Icoaraci, Belém - PA</t>
  </si>
  <si>
    <t xml:space="preserve">https://maps.app.goo.gl/As59pXocJFM6yr7UA</t>
  </si>
  <si>
    <t xml:space="preserve">MARABÁ</t>
  </si>
  <si>
    <t xml:space="preserve">CASA DE SAUDE INDIGENA MARABA CASAI</t>
  </si>
  <si>
    <t xml:space="preserve">7578865</t>
  </si>
  <si>
    <t xml:space="preserve">-5.347166295125425, -49.106773263288915</t>
  </si>
  <si>
    <t xml:space="preserve">Folha 32, Qd1, Lt 20, Nova Maraba</t>
  </si>
  <si>
    <t xml:space="preserve">https://maps.app.goo.gl/mD5pYQTjbV1wKLMS8</t>
  </si>
  <si>
    <t xml:space="preserve">7578857</t>
  </si>
  <si>
    <t xml:space="preserve">-5.3471717206198335, -49.106775488550326</t>
  </si>
  <si>
    <t xml:space="preserve">FOLHA 32, QUADRA 01, LOTE 20, NOVA MARABÁ - PA</t>
  </si>
  <si>
    <t xml:space="preserve">https://www.google.com/maps/place/SESAI-+SECRETARIA+DE+SA%C3%9ADE+IND%C3%8DGENA+POLO+MARAB%C3%81/@-5.3472367,-49.1069671,84m/data=!3m1!1e3!4m12!1m5!3m4!2zNcKwMjAnNDkuNCJTIDQ5wrAwNicyNC41Ilc!8m2!3d-5.3470583!4d-49.106794!3m5!1s0x92c3a17b6a1b622f:0xf62217e5ce95ca2e!8m2!3d-5.3471712!4d-49.1067755!16s%2Fg%2F11jtyx0qbm?entry=ttu&amp;g_ep=EgoyMDI2MDgxMC4wIKXMDSoASAFQAw%3D%3D</t>
  </si>
  <si>
    <t xml:space="preserve">ORIXIMINÁ</t>
  </si>
  <si>
    <t xml:space="preserve">CASAI ORIXIMINA</t>
  </si>
  <si>
    <t xml:space="preserve">7436378</t>
  </si>
  <si>
    <t xml:space="preserve">-1.7587149391929473, -55.86025905631712</t>
  </si>
  <si>
    <t xml:space="preserve">R. Padre José Nicolino de Souza, 2075 - Santíssimo, Oriximiná - PA</t>
  </si>
  <si>
    <t xml:space="preserve">https://maps.app.goo.gl/PLsm8NyWK2GmRSuQ6</t>
  </si>
  <si>
    <t xml:space="preserve">7436319</t>
  </si>
  <si>
    <t xml:space="preserve">-1.7587139338383906, -55.860257715187004</t>
  </si>
  <si>
    <t xml:space="preserve">TV. JONATHAS ATHIAS, 422 - SANTÍSSIMO, ORIXIMINÁ - PA</t>
  </si>
  <si>
    <t xml:space="preserve">https://maps.app.goo.gl/NnW7sYTxuVbb87LQ9</t>
  </si>
  <si>
    <t xml:space="preserve">PARAGOMINAS</t>
  </si>
  <si>
    <t xml:space="preserve">CASAI PARAGOMINAS</t>
  </si>
  <si>
    <t xml:space="preserve">7756550</t>
  </si>
  <si>
    <t xml:space="preserve">-2.979485823435688, -47.3548325637885</t>
  </si>
  <si>
    <t xml:space="preserve">AVENIDA JAIME LONGO, 675, BAIRRO PROMISSÃO 1, PARAGOMINAS - PA</t>
  </si>
  <si>
    <t xml:space="preserve">https://maps.app.goo.gl/PyvJizZ2nSXrBGYZ6</t>
  </si>
  <si>
    <t xml:space="preserve">5992834</t>
  </si>
  <si>
    <t xml:space="preserve">-2.993197112537973, -47.353175517216506</t>
  </si>
  <si>
    <t xml:space="preserve">R. COSTA E SILVA, 118 - CENTRO, PARAGOMINAS - PA</t>
  </si>
  <si>
    <t xml:space="preserve">https://www.google.com/maps/place/Secretaria+Especial+de+Sa%C3%BAde+Ind%C3%ADgena+-+Polo+Base+Paragominas/@-2.9932018,-47.3529482,90m/data=!3m1!1e3!4m14!1m7!3m6!1s0x92b75df4f0d0728f:0xb611091ba6dff73a!2sSecretaria+Especial+de+Sa%C3%BAde+Ind%C3%ADgena+-+Polo+Base+Paragominas!8m2!3d-2.9931928!4d-47.3531827!16s%2Fg%2F11kn6v8scs!3m5!1s0x92b75df4f0d0728f:0xb611091ba6dff73a!8m2!3d-2.9931928!4d-47.3531827!16s%2Fg%2F11kn6v8scs?entry=ttu&amp;g_ep=EgoyMDI2MDgwNC4wIKXMDSoASAFQAw%3D%3D</t>
  </si>
  <si>
    <t xml:space="preserve">757829</t>
  </si>
  <si>
    <t xml:space="preserve">-1.798400418298294, -46.974882190818526</t>
  </si>
  <si>
    <t xml:space="preserve">ALDEIA INDÍGENA, CAPITÃO POÇO - PA</t>
  </si>
  <si>
    <t xml:space="preserve">https://maps.app.goo.gl/A2D4pgAATQtH3AE88</t>
  </si>
  <si>
    <t xml:space="preserve">SANTA MARIA DO PARÁ</t>
  </si>
  <si>
    <t xml:space="preserve">SUBPOLO DE SANTA LUZIA DO PARÁ</t>
  </si>
  <si>
    <t xml:space="preserve">-1.3460242825079183, -47.57270610816654</t>
  </si>
  <si>
    <t xml:space="preserve">RUA JOÃO RABÊLO, 119, BAIRRO MARAMBAIA, SANTA MARIA DO PARÁ - PA</t>
  </si>
  <si>
    <t xml:space="preserve">https://maps.app.goo.gl/orNtnxcmixosxRBJA</t>
  </si>
  <si>
    <t xml:space="preserve">SANTARÉM</t>
  </si>
  <si>
    <t xml:space="preserve">CASA DE APOIO A SAUDE INDIGENA SANTAREM</t>
  </si>
  <si>
    <t xml:space="preserve">7959818</t>
  </si>
  <si>
    <t xml:space="preserve">-2.446865137499319, -54.74855581472179</t>
  </si>
  <si>
    <t xml:space="preserve">RODOVIA FERNANDO GUILHON 1927 - NOVO HORIZONTE - SANTARÉM - PA</t>
  </si>
  <si>
    <t xml:space="preserve">https://www.google.com/maps/place/Av.+Eng.+Fernando+Guilhon,+1927+-+Santarenzinho,+Santar%C3%A9m+-+PA,+68035-000/@-2.4469174,-54.7485728,109m/data=!3m1!1e3!4m6!3m5!1s0x9288f8e71b9b7145:0xaa85bad26646b3ff!8m2!3d-2.4468821!4d-54.7485588!16s%2Fg%2F11nnkz9pms?entry=ttu&amp;g_ep=EgoyMDI2MDgxMC4wIKXMDSoASAFQAw%3D%3D</t>
  </si>
  <si>
    <t xml:space="preserve">7801653</t>
  </si>
  <si>
    <t xml:space="preserve">-2.4339605079390463, -54.709180251066215</t>
  </si>
  <si>
    <t xml:space="preserve">RUA AFONSO PENA, 878 - AEROPORTO VELHO, SANTARÉM - PA</t>
  </si>
  <si>
    <t xml:space="preserve">https://maps.app.goo.gl/tQ9YKX4XupBCecWP6</t>
  </si>
  <si>
    <t xml:space="preserve">TOMÉ-AÇU</t>
  </si>
  <si>
    <t xml:space="preserve">7573049</t>
  </si>
  <si>
    <t xml:space="preserve">-2.423616814139355, -48.250163204101185</t>
  </si>
  <si>
    <t xml:space="preserve">RUA DOS TEMBÉS, 58-62, TOMÉ-AÇU - PA</t>
  </si>
  <si>
    <t xml:space="preserve">https://maps.app.goo.gl/73PzfLaHsZz935mi7</t>
  </si>
  <si>
    <t xml:space="preserve">TUCURUÍ</t>
  </si>
  <si>
    <t xml:space="preserve">TUCURUI</t>
  </si>
  <si>
    <t xml:space="preserve">7503490</t>
  </si>
  <si>
    <t xml:space="preserve">-3.7656367373453614, -49.67824291869628</t>
  </si>
  <si>
    <t xml:space="preserve">TRAVESSA BRIGADEIRO HAROLDO VELOSO, Nº 139, NOVA TUCURUÍ, TUCURUÍ - PA</t>
  </si>
  <si>
    <t xml:space="preserve">https://maps.app.goo.gl/UajHdREHy4YYCWiXA</t>
  </si>
  <si>
    <t xml:space="preserve">SUBPOLO DE MARABÁ</t>
  </si>
  <si>
    <t xml:space="preserve">XIKRIN</t>
  </si>
  <si>
    <t xml:space="preserve">https://maps.app.goo.gl/mZX5bTtAR3q5YtFr8</t>
  </si>
  <si>
    <t xml:space="preserve">OURILÂNDIA DO NORTE</t>
  </si>
  <si>
    <t xml:space="preserve">KAIAPÓ DO PARÁ</t>
  </si>
  <si>
    <t xml:space="preserve">CASA DE SAUDE INDIGENA OURILANDIA DO NORTE</t>
  </si>
  <si>
    <t xml:space="preserve">7494548</t>
  </si>
  <si>
    <t xml:space="preserve">-6.760733554156715, -51.07041772858299</t>
  </si>
  <si>
    <t xml:space="preserve">ALAMEDA VILÉLA, 2, OURILÂNDIA DO NORTE - PA</t>
  </si>
  <si>
    <t xml:space="preserve">https://maps.app.goo.gl/56M66nwG2RxJuZqy5</t>
  </si>
  <si>
    <t xml:space="preserve">OURILANDIA DO NORTE</t>
  </si>
  <si>
    <t xml:space="preserve">https://www.google.com/maps/place/Casa+de+apoio+%C3%A0+Sa%C3%BAde+Ind%C3%ADgena+de+Ouril%C3%A2ndia+do+Norte/@-6.7609598,-51.0705496,84m/data=!3m1!1e3!4m6!3m5!1s0x92e693003d5c266f:0xf026b062278dd1c6!8m2!3d-6.7607472!4d-51.0704153!16s%2Fg%2F11yy0gwrm8?entry=ttu&amp;g_ep=EgoyMDI2MDkwMi4wIKXMDSoASAFQAw%3D%3D</t>
  </si>
  <si>
    <t xml:space="preserve">REDENÇÃO</t>
  </si>
  <si>
    <t xml:space="preserve">DSEI KAIAPÓ DO PARÁ</t>
  </si>
  <si>
    <t xml:space="preserve">-8.022351502522849, -50.044117108753895</t>
  </si>
  <si>
    <t xml:space="preserve">AV BRASIL, N° 4191, LOTE 10 QD 32 BAIRRO PARK DOS BURITIS REDENÇÃO - PA</t>
  </si>
  <si>
    <t xml:space="preserve">https://maps.app.goo.gl/tvQEgiPmWnmzX9eTA</t>
  </si>
  <si>
    <t xml:space="preserve">CASAI DE REDENCAO</t>
  </si>
  <si>
    <t xml:space="preserve">7488289</t>
  </si>
  <si>
    <t xml:space="preserve">-8.038927555350906, -50.03886772903935</t>
  </si>
  <si>
    <t xml:space="preserve">RUA CINCO, N° 38,  BAIRRO INDEPENDÊNCIA, REDENÇÃO - PA</t>
  </si>
  <si>
    <t xml:space="preserve">https://www.google.com/maps/place/8%C2%B002'20.1%22S+50%C2%B002'19.9%22W/@-8.0389249,-50.0395007,336m/data=!3m2!1e3!4b1!4m4!3m3!8m2!3d-8.0389249!4d-50.038857?entry=ttu&amp;g_ep=EgoyMDI2MDgxNy4wIKXMDSoASAFQAw%3D%3D</t>
  </si>
  <si>
    <t xml:space="preserve">6957889</t>
  </si>
  <si>
    <t xml:space="preserve">CASAI SAO FELIX DO XINGU</t>
  </si>
  <si>
    <t xml:space="preserve">7504179</t>
  </si>
  <si>
    <t xml:space="preserve">-6.650811079588236, -51.96828066615823</t>
  </si>
  <si>
    <t xml:space="preserve">RUA TUCUNARÉ, RUA 04, LOTE 07, BAIRRO RESIDENCIAL XINGU SÃO FELIX DO XINGU - PA</t>
  </si>
  <si>
    <t xml:space="preserve">https://www.google.com/maps/place/6%C2%B039'02.9%22S+51%C2%B058'05.8%22W/@-6.6508264,-51.9684966,84m/data=!3m1!1e3!4m4!3m3!8m2!3d-6.6508056!4d-51.9682778?entry=ttu&amp;g_ep=EgoyMDI2MDgxNi4wIKXMDSoASAFQAw%3D%3D</t>
  </si>
  <si>
    <t xml:space="preserve">SÃO FELIX DO XINGU</t>
  </si>
  <si>
    <t xml:space="preserve">-6.650696005439916, -51.96834194886859</t>
  </si>
  <si>
    <t xml:space="preserve">RUA TUCUNARÉ, RUA 04, LOTE 07, BAIRRO RESIDENCIAL XINGU, SÃO FELIX DO XINGU - PA</t>
  </si>
  <si>
    <t xml:space="preserve">https://www.google.com/maps/place/6%C2%B039'02.5%22S+51%C2%B058'06.0%22W/@-6.6507234,-51.9685379,90m/data=!3m1!1e3!4m4!3m3!8m2!3d-6.650696!4d-51.9683419?entry=ttu&amp;g_ep=EgoyMDI2MDkwMi4wIKXMDSoASAFQAw%3D%3D</t>
  </si>
  <si>
    <t xml:space="preserve">CASAI TUCUMA</t>
  </si>
  <si>
    <t xml:space="preserve">7496346</t>
  </si>
  <si>
    <t xml:space="preserve">-6.7598034507109555, -51.157316277028535</t>
  </si>
  <si>
    <t xml:space="preserve">AVENIDA GOIÁS, N° 208, BAIRRO BOA ESPERANÇA, TUCUMÂ - PA</t>
  </si>
  <si>
    <t xml:space="preserve">https://maps.app.goo.gl/DKnR5UUzUGRdHA6v8</t>
  </si>
  <si>
    <t xml:space="preserve">7496397</t>
  </si>
  <si>
    <t xml:space="preserve">-6.748292472674803, -51.16159243452516</t>
  </si>
  <si>
    <t xml:space="preserve">AV. CEARÁ N° 547, BAIRRO DAS FLORES, TUCUMÃ - PA</t>
  </si>
  <si>
    <t xml:space="preserve">https://maps.app.goo.gl/1pW2sT4MdqcbXQHg6</t>
  </si>
  <si>
    <t xml:space="preserve">AVEIRO</t>
  </si>
  <si>
    <t xml:space="preserve">KURUATUBA</t>
  </si>
  <si>
    <t xml:space="preserve">7575106</t>
  </si>
  <si>
    <t xml:space="preserve">-3.773222222222222, -56.80761111111111</t>
  </si>
  <si>
    <t xml:space="preserve">ZONA RURAL, AVEIRO - PA</t>
  </si>
  <si>
    <t xml:space="preserve">https://www.google.com/maps?q=-3.773222222222222,-56.80761111111111</t>
  </si>
  <si>
    <t xml:space="preserve">VILA NOVA I</t>
  </si>
  <si>
    <t xml:space="preserve">7575068</t>
  </si>
  <si>
    <t xml:space="preserve">-3.6536666666666666, -56.79677777777778</t>
  </si>
  <si>
    <t xml:space="preserve">https://www.google.com/maps?q=-3.6536666666666666,-56.79677777777778</t>
  </si>
  <si>
    <t xml:space="preserve">JACAREACANGA</t>
  </si>
  <si>
    <t xml:space="preserve">RIO TAPAJÓS</t>
  </si>
  <si>
    <t xml:space="preserve">CAROÇAL RIO DAS TROPAS</t>
  </si>
  <si>
    <t xml:space="preserve">RIO DAS TROPAS</t>
  </si>
  <si>
    <t xml:space="preserve">7594313</t>
  </si>
  <si>
    <t xml:space="preserve">-6.826931826598984, -57.4341454663033</t>
  </si>
  <si>
    <t xml:space="preserve">ALDEIA CAROCAL RIO DAS TROPAS, JACAREACANGA - PA</t>
  </si>
  <si>
    <t xml:space="preserve">https://www.google.com/maps?q=-6.826944,-57.434147</t>
  </si>
  <si>
    <t xml:space="preserve">ITAITUBA</t>
  </si>
  <si>
    <t xml:space="preserve">DSEI RIO TAPAJOS</t>
  </si>
  <si>
    <t xml:space="preserve">7393229</t>
  </si>
  <si>
    <t xml:space="preserve">-4.265604109726387, -55.98949865767235</t>
  </si>
  <si>
    <t xml:space="preserve">AVENIDA SANTA CATARINA 96, BAIRRO: BELA VISTA</t>
  </si>
  <si>
    <t xml:space="preserve">https://maps.app.goo.gl/Sth7mbFSXYee2fs46</t>
  </si>
  <si>
    <t xml:space="preserve">CASA DE APOIO A SAUDE INDIGENA DE ITAITUBA</t>
  </si>
  <si>
    <t xml:space="preserve">7429630</t>
  </si>
  <si>
    <t xml:space="preserve">-4.2748395972223205, -55.98777130437272</t>
  </si>
  <si>
    <t xml:space="preserve">AVENIDA MARECHAL RONDON 87- BOA ESPERANCA ITAITUBA - PA</t>
  </si>
  <si>
    <t xml:space="preserve">https://www.google.com/maps/place/4%C2%B016'29.4%22S+55%C2%B059'16.0%22W/@-4.2748549,-55.9878474,90m/data=!3m1!1e3!4m4!3m3!8m2!3d-4.2748333!4d-55.9877778?entry=ttu&amp;g_ep=EgoyMDI2MDgwNC4wIKXMDSoASAFQAw%3D%3D</t>
  </si>
  <si>
    <t xml:space="preserve">7431023</t>
  </si>
  <si>
    <t xml:space="preserve">-4.258574011812783, -55.9721890596181</t>
  </si>
  <si>
    <t xml:space="preserve">R. SEXTA, 30, JARDIM DAS ARARAS, ITAITUBA - PA</t>
  </si>
  <si>
    <t xml:space="preserve">https://www.google.com/maps/place/Polo+Base+Itaituba/@-4.2583307,-55.9722159,188m/data=!3m1!1e3!4m12!1m5!3m4!2zNMKwMTUnMzEuMCJTIDU1wrA1OCcxOS41Ilc!8m2!3d-4.2586056!4d-55.9720944!3m5!1s0x925fd9002b17e955:0x920bde2c2b75ea77!8m2!3d-4.2583923!4d-55.9718034!16s%2Fg%2F11xp6sbhkd?entry=ttu&amp;g_ep=EgoyMDI2MDgwMy4wIKXMDSoASAFQAw%3D%3D</t>
  </si>
  <si>
    <t xml:space="preserve">CASA DE APOIO A SAUDE INDIGENA DE JACAREACANGA</t>
  </si>
  <si>
    <t xml:space="preserve">7588747</t>
  </si>
  <si>
    <t xml:space="preserve">-6.219188790791249, -57.82785311581106</t>
  </si>
  <si>
    <t xml:space="preserve">AVENIDA SANTOS DUMONT, S/N, RODOVIA TRANSAMAZÔNICA BR 230, MUNICÍPIO DE JACAREACANGA - PA</t>
  </si>
  <si>
    <t xml:space="preserve">https://www.google.com/maps/place/6%C2%B013'09.1%22S+57%C2%B049'40.3%22W/@-6.2191888,-57.8286637,491m/data=!3m2!1e3!4b1!4m4!3m3!8m2!3d-6.2191888!4d-57.8278531?entry=ttu&amp;g_ep=EgoyMDI2MDgxNy4wIKXMDSoASAFQAw%3D%3D</t>
  </si>
  <si>
    <t xml:space="preserve">POLO BASE JACAREACANGA TIPO II</t>
  </si>
  <si>
    <t xml:space="preserve">7921810</t>
  </si>
  <si>
    <t xml:space="preserve">-6.224359356942054, -57.75688979801087</t>
  </si>
  <si>
    <t xml:space="preserve">RUA TENENTE FERNANDES, 028 CENTRO, JACAREACANGA - PA</t>
  </si>
  <si>
    <t xml:space="preserve">https://www.google.com/maps/search/-6.224375,+-57.756893?entry=tts&amp;g_ep=EgoyMDI2MDgwNC4wIPu8ASoASAFQAw%3D%3D&amp;skid=74904e07-f565-4603-825b-f35ce4b7875a</t>
  </si>
  <si>
    <t xml:space="preserve">KARAPANATUBA</t>
  </si>
  <si>
    <t xml:space="preserve">POLO BASE KARAPANATUBA</t>
  </si>
  <si>
    <t xml:space="preserve">7588623</t>
  </si>
  <si>
    <t xml:space="preserve">-6.202787751353933, -57.681927511510885</t>
  </si>
  <si>
    <t xml:space="preserve">ALDEIA NOVA KARAPANATUBA, JACAREACANGA - PA</t>
  </si>
  <si>
    <t xml:space="preserve">https://www.google.com/maps?q=-6.202811,-57.681922</t>
  </si>
  <si>
    <t xml:space="preserve">KATÕ</t>
  </si>
  <si>
    <t xml:space="preserve">7593635</t>
  </si>
  <si>
    <t xml:space="preserve">-6.6464524359642505, -57.62936837081737</t>
  </si>
  <si>
    <t xml:space="preserve">ALDEIA KATO, JACAREACANGA - PA</t>
  </si>
  <si>
    <t xml:space="preserve">https://www.google.com/maps?q=-6.646461,-57.629369</t>
  </si>
  <si>
    <t xml:space="preserve">MISSÃO CURURU</t>
  </si>
  <si>
    <t xml:space="preserve">MISSÃO SÃO FRANCISCO</t>
  </si>
  <si>
    <t xml:space="preserve">7921802</t>
  </si>
  <si>
    <t xml:space="preserve">-7.564087546323092, -57.73442523499178</t>
  </si>
  <si>
    <t xml:space="preserve">ALDEIA MISSAO CURURU, JACAREACANGA - PA</t>
  </si>
  <si>
    <t xml:space="preserve">https://www.google.com/maps?q=-7.564103,-57.734426</t>
  </si>
  <si>
    <t xml:space="preserve">NOVO PROGRESSO</t>
  </si>
  <si>
    <t xml:space="preserve">CASA DE SAUDE INDIGENA DE NOVO PROGRESSO</t>
  </si>
  <si>
    <t xml:space="preserve">7621027</t>
  </si>
  <si>
    <t xml:space="preserve">-7.052005773673167, -55.41679977739871</t>
  </si>
  <si>
    <t xml:space="preserve">RUA MACHADO DE ASSIS 541 - NOVO PROGRESSO - PA</t>
  </si>
  <si>
    <t xml:space="preserve">https://www.google.com/maps/place/7%C2%B003'07.3%22S+55%C2%B025'00.5%22W/@-7.0518533,-55.4170981,19.75z/data=!4m5!3m4!4b1!8m2!3d-7.0520331!4d-55.4167986?entry=ttu&amp;g_ep=EgoyMDI2MDgwOS4wIKXMDSoASAFQAw%3D%3D</t>
  </si>
  <si>
    <t xml:space="preserve">POLO BASE NOVO PROGRESSO</t>
  </si>
  <si>
    <t xml:space="preserve">7708343</t>
  </si>
  <si>
    <t xml:space="preserve">-7.052023662801595, -55.41680573921706</t>
  </si>
  <si>
    <t xml:space="preserve">RUA MACHADO DE ASSIS 541, NOVO PROGRESSO - PA</t>
  </si>
  <si>
    <t xml:space="preserve">RESTINGA</t>
  </si>
  <si>
    <t xml:space="preserve">7592248</t>
  </si>
  <si>
    <t xml:space="preserve">-7.206621855024311, -58.137316370921965</t>
  </si>
  <si>
    <t xml:space="preserve">ALDEIA RESTINGA, JACAREACANGA - PA</t>
  </si>
  <si>
    <t xml:space="preserve">https://www.google.com/maps?q=-7.206634,-58.137318</t>
  </si>
  <si>
    <t xml:space="preserve">SAI CINZA</t>
  </si>
  <si>
    <t xml:space="preserve">7588755</t>
  </si>
  <si>
    <t xml:space="preserve">-6.299003024031423, -57.83633821044157</t>
  </si>
  <si>
    <t xml:space="preserve">SAI-CINZA, JACAREACANGA - PA</t>
  </si>
  <si>
    <t xml:space="preserve">https://www.google.com/maps/place/6%C2%B017'56.4%22S+57%C2%B050'10.8%22W/@-6.299003,-57.8369833,245m/data=!3m2!1e3!4b1!4m4!3m3!8m2!3d-6.299003!4d-57.8363382?entry=ttu&amp;g_ep=EgoyMDI2MDgxNy4wIKXMDSoASAFQAw%3D%3D</t>
  </si>
  <si>
    <t xml:space="preserve">7593260</t>
  </si>
  <si>
    <t xml:space="preserve">-7.714954989661318, -57.36064227382792</t>
  </si>
  <si>
    <t xml:space="preserve">ALDEIA SANTA MARIA, JACAREACANGA - PA</t>
  </si>
  <si>
    <t xml:space="preserve">https://www.google.com/maps?q=-7.715157,-57.360653</t>
  </si>
  <si>
    <t xml:space="preserve">CASA DE APOIO A SAUDE INDIGENA RIO TAPAJOS SANTAREM</t>
  </si>
  <si>
    <t xml:space="preserve">0934518</t>
  </si>
  <si>
    <t xml:space="preserve">-2.4172087075547237, -54.711593839249545</t>
  </si>
  <si>
    <t xml:space="preserve">RUA CORONEL JOAQUIM BRAGA, 44 CENTRO SANTARÉM PA</t>
  </si>
  <si>
    <t xml:space="preserve">https://www.google.com/maps/place/R.+Cel.+Joaquim+Braga,+44+-+Santana,+Santar%C3%A9m+-+PA,+68005-270/@-2.4173226,-54.7118862,19z/data=!4m6!3m5!1s0x9288f993af0b23a7:0xb496a2b4ea4a52d9!8m2!3d-2.4172528!4d-54.7115978!16s%2Fg%2F11dzmm7gnl?entry=ttu&amp;g_ep=EgoyMDI2MDcyOS4wIKXMDSoASAFQAw%3D%3D</t>
  </si>
  <si>
    <t xml:space="preserve">TELES PIRES</t>
  </si>
  <si>
    <t xml:space="preserve">7597355</t>
  </si>
  <si>
    <t xml:space="preserve">-8.39089065806798, -57.67377541172313</t>
  </si>
  <si>
    <t xml:space="preserve">ALDEIA TELES PIRES, JACAREACANGA - PA</t>
  </si>
  <si>
    <t xml:space="preserve">https://www.google.com/maps?q=-8.3909,-57.673775</t>
  </si>
  <si>
    <t xml:space="preserve">WARO APAMPU(POSTO MDK)</t>
  </si>
  <si>
    <t xml:space="preserve">7591691</t>
  </si>
  <si>
    <t xml:space="preserve">-7.440393399110018, -57.89067406553516</t>
  </si>
  <si>
    <t xml:space="preserve">TERRA INDÍGENA MUNDURUKU, JACAREACANGA - PA</t>
  </si>
  <si>
    <t xml:space="preserve">https://www.google.com/maps/place/7%C2%B026'25.4%22S+57%C2%B053'26.4%22W/@-7.4403934,-57.8913192,245m/data=!3m2!1e3!4b1!4m4!3m3!8m2!3d-7.4403934!4d-57.8906741?entry=ttu&amp;g_ep=EgoyMDI2MDgxNy4wIKXMDSoASAFQAw%3D%3D</t>
  </si>
  <si>
    <t xml:space="preserve">PB</t>
  </si>
  <si>
    <t xml:space="preserve">BAÍA DA TRAIÇÃO</t>
  </si>
  <si>
    <t xml:space="preserve">POTIGUARA</t>
  </si>
  <si>
    <t xml:space="preserve">FORTE</t>
  </si>
  <si>
    <t xml:space="preserve">7469462</t>
  </si>
  <si>
    <t xml:space="preserve">-6.671870839505736, -34.95412904563334</t>
  </si>
  <si>
    <t xml:space="preserve">PB-008, 272 - BAIA DA TRAICÃO - PB</t>
  </si>
  <si>
    <t xml:space="preserve">https://www.google.com/maps/place/Polo+Base+Ba%C3%ADa+da+Trai%C3%A7%C3%A3o+-+DSEI+Potiguara/@-6.671996,-34.9545233,337m/data=!3m1!1e3!4m10!1m2!2m1!1sPOLO+BASE+BAIA+DA+TRAICAO+ALDEIA+FORTE!3m6!1s0x7ad6d007d3e7cd7:0xce0a34afbafbe721!8m2!3d-6.6718669!4d-34.954169!15sCiZQT0xPIEJBU0UgQkFJQSBEQSBUUkFJQ0FPIEFMREVJQSBGT1JURZIBF2NvbW11bml0eV9oZWFsdGhfY2VudGVy4AEA!16s%2Fg%2F11x0_284d8?entry=ttu&amp;g_ep=EgoyMDI2MDgxMS4wIKXMDSoASAFQAw%3D%3D</t>
  </si>
  <si>
    <t xml:space="preserve">CONDE</t>
  </si>
  <si>
    <t xml:space="preserve">-7.322753125693814, -34.86511999843957</t>
  </si>
  <si>
    <t xml:space="preserve">ZONA RUAL CONDE - PB</t>
  </si>
  <si>
    <t xml:space="preserve">https://www.google.com/maps/place/Aldeia+Vit%C3%B3ria+do+Povo+Tabajara/@-7.3230343,-34.8654199,346m/data=!3m1!1e3!4m6!3m5!1s0x7ac958ae02ad4cb:0xdd8d89956fa691a8!8m2!3d-7.3227685!4d-34.8651176!16s%2Fg%2F11cltx13ql?entry=ttu&amp;g_ep=EgoyMDI2MDgxOS4wIKXMDSoASAFQAw%3D%3D</t>
  </si>
  <si>
    <t xml:space="preserve">JOÃO PESSOA</t>
  </si>
  <si>
    <t xml:space="preserve">DSEI POTIGUARA</t>
  </si>
  <si>
    <t xml:space="preserve">-7.119326350264624, -34.843819250277946</t>
  </si>
  <si>
    <t xml:space="preserve">Av. Pres. Epitácio Pessoa, 2953 - Estados, João Pessoa - PB</t>
  </si>
  <si>
    <t xml:space="preserve">https://maps.app.goo.gl/Fk18Eb28rJehGGhQ6</t>
  </si>
  <si>
    <t xml:space="preserve">MARCAÇÃO</t>
  </si>
  <si>
    <t xml:space="preserve">CAIERA</t>
  </si>
  <si>
    <t xml:space="preserve">7636369</t>
  </si>
  <si>
    <t xml:space="preserve">-6.718683630001204, -34.94762004479963</t>
  </si>
  <si>
    <t xml:space="preserve">PB-041, 95, CAMURUPIM, MARCAÇÃO - PB</t>
  </si>
  <si>
    <t xml:space="preserve">https://www.google.com/maps?q=-6.7188159,-34.94740692</t>
  </si>
  <si>
    <t xml:space="preserve">RIO TINTO</t>
  </si>
  <si>
    <t xml:space="preserve">7358237</t>
  </si>
  <si>
    <t xml:space="preserve">-6.789682808464876, -35.06461938480146</t>
  </si>
  <si>
    <t xml:space="preserve">RUA SEVERINO DANDAO, 410, VILA REGINA, RIO TINTO - PB</t>
  </si>
  <si>
    <t xml:space="preserve">https://www.google.com/maps/place/Polo+Rio+Tinto+-+DSEI+Potiguara/@-6.7896607,-35.0649397,90m/data=!3m1!1e3!4m10!1m2!2m1!1sRua+Severino+Dandao,+S%2FN+-+Vila+Regina,+Rio+Tinto+-+PB!3m6!1s0x7ad0f0006486729:0x66b42c85eca3f0e1!8m2!3d-6.789861!4d-35.064687!15sCjZSdWEgU2V2ZXJpbm8gRGFuZGFvLCBTL04gLSBWaWxhIFJlZ2luYSwgUmlvIFRpbnRvIC0gUEKSARFnb3Zlcm5tZW50X29mZmljZeABAA!16s%2Fg%2F11nq0mvn30?entry=ttu&amp;g_ep=EgoyMDI2MDgwNC4wIKXMDSoASAFQAw%3D%3D</t>
  </si>
  <si>
    <t xml:space="preserve">PE</t>
  </si>
  <si>
    <t xml:space="preserve">CARNAUBEIRA DA PENHA</t>
  </si>
  <si>
    <t xml:space="preserve">PERNAMBUCO</t>
  </si>
  <si>
    <t xml:space="preserve">ATIKUM</t>
  </si>
  <si>
    <t xml:space="preserve">POLO ATIKUM</t>
  </si>
  <si>
    <t xml:space="preserve">7502362</t>
  </si>
  <si>
    <t xml:space="preserve">-8.318832212752625, -38.74281526804387</t>
  </si>
  <si>
    <t xml:space="preserve">RUA JOAQUIM GERMANO, 20, CENTRO, CARNAUBEIRA DA PENHA - PE</t>
  </si>
  <si>
    <t xml:space="preserve">https://www.google.com/maps/place/Polo+Base+-+Atikum/@-8.3189609,-38.7432357,122m/data=!3m1!1e3!4m12!1m5!3m4!2zOMKwMTknMDguMiJTIDM4wrA0NCczNC40Ilc!8m2!3d-8.3189444!4d-38.7428889!3m5!1s0x7a0a9fdc30f3ef5:0x98a80d9d0cea8a2f!8m2!3d-8.318845!4d-38.7428201!16s%2Fg%2F11f5dh1ff0?entry=ttu&amp;g_ep=EgoyMDI2MDgxNy4wIKXMDSoASAFQAw%3D%3D</t>
  </si>
  <si>
    <t xml:space="preserve">SALGUEIRO</t>
  </si>
  <si>
    <t xml:space="preserve">ATIKUM SALGUEIRO (MULUNGU)</t>
  </si>
  <si>
    <t xml:space="preserve">POLO SALGUEIRO</t>
  </si>
  <si>
    <t xml:space="preserve">7432224</t>
  </si>
  <si>
    <t xml:space="preserve">-8.071372820578235, -39.1205240855579</t>
  </si>
  <si>
    <t xml:space="preserve">MANOEL NOGUEIRA DE GOES, 105, SANTO ANTÔNIO, CENTRO - SALGUEIRO - PE</t>
  </si>
  <si>
    <t xml:space="preserve">https://www.google.com/maps/place/8%C2%B004'16.9%22S+39%C2%B007'13.8%22W/@-8.0713383,-39.1206713,21z/data=!4m4!3m3!8m2!3d-8.0713675!4d-39.1205067?entry=ttu&amp;g_ep=EgoyMDI2MDgxNy4wIKXMDSoASAFQAw%3D%3D</t>
  </si>
  <si>
    <t xml:space="preserve">ÁGUAS BELAS</t>
  </si>
  <si>
    <t xml:space="preserve">FULNI-Ô I</t>
  </si>
  <si>
    <t xml:space="preserve">POLO FULNI-Ô I</t>
  </si>
  <si>
    <t xml:space="preserve">7579519</t>
  </si>
  <si>
    <t xml:space="preserve">-9.116586234893688, -37.12303180072333</t>
  </si>
  <si>
    <t xml:space="preserve">ALDEIA FULNI O, S/N, AGUAS BELA - PE</t>
  </si>
  <si>
    <t xml:space="preserve">https://www.google.com/maps/place/9%C2%B006'59.7%22S+37%C2%B007'22.9%22W/@-9.1165615,-37.1236446,244m/data=!3m1!1e3!4m4!3m3!8m2!3d-9.1165862!4d-37.1230318?entry=ttu&amp;g_ep=EgoyMDI2MDgxNy4wIKXMDSoASAFQAw%3D%3D</t>
  </si>
  <si>
    <t xml:space="preserve">FULNI-Ô II</t>
  </si>
  <si>
    <t xml:space="preserve">POLO BASE FULNI O</t>
  </si>
  <si>
    <t xml:space="preserve">7449879</t>
  </si>
  <si>
    <t xml:space="preserve">-9.121505211448927, -37.12310780179958</t>
  </si>
  <si>
    <t xml:space="preserve">ALDEIA FULNI O ÁGUAS BELAS - PE</t>
  </si>
  <si>
    <t xml:space="preserve">https://www.google.com/maps/place/9%C2%B007'17.4%22S+37%C2%B007'23.2%22W/@-9.1215193,-37.123924,19z/data=!4m4!3m3!8m2!3d-9.1215052!4d-37.1231078?entry=ttu&amp;g_ep=EgoyMDI2MDgxNy4wIKXMDSoASAFQAw%3D%3D</t>
  </si>
  <si>
    <t xml:space="preserve">UBSI BASE FULNI O</t>
  </si>
  <si>
    <t xml:space="preserve">-9.121850331468217, -37.123136771037984</t>
  </si>
  <si>
    <t xml:space="preserve">https://www.google.com/maps/place/9%C2%B007'18.7%22S+37%C2%B007'23.3%22W/@-9.1218968,-37.1238783,19z/data=!4m4!3m3!8m2!3d-9.1218503!4d-37.1231368?entry=ttu&amp;g_ep=EgoyMDI2MDgxNy4wIKXMDSoASAFQAw%3D%3D</t>
  </si>
  <si>
    <t xml:space="preserve">IBIMIRIM</t>
  </si>
  <si>
    <t xml:space="preserve">KAMBIWÁ</t>
  </si>
  <si>
    <t xml:space="preserve">POLO KAMBIWÁ</t>
  </si>
  <si>
    <t xml:space="preserve">7388667</t>
  </si>
  <si>
    <t xml:space="preserve">-8.536816206724028, -37.69046553925585</t>
  </si>
  <si>
    <t xml:space="preserve">AV CASTRO ALVES, 499, CENTRO, IBIMIRIM - PE</t>
  </si>
  <si>
    <t xml:space="preserve">https://www.google.com/maps/place/8%C2%B032'12.5%22S+37%C2%B041'25.7%22W/@-8.5365748,-37.690822,19z/data=!4m4!3m3!8m2!3d-8.5368162!4d-37.6904655?entry=ttu&amp;g_ep=EgoyMDI2MDgxNy4wIKXMDSoASAFQAw%3D%3D</t>
  </si>
  <si>
    <t xml:space="preserve">INAJÁ</t>
  </si>
  <si>
    <t xml:space="preserve">KAMBIWÁ-TUXÁ</t>
  </si>
  <si>
    <t xml:space="preserve">POLO KAMBIWA TUXÁ</t>
  </si>
  <si>
    <t xml:space="preserve">7374534</t>
  </si>
  <si>
    <t xml:space="preserve">-8.906078155950286, -37.82801450980889</t>
  </si>
  <si>
    <t xml:space="preserve">AVENIDA TENENTE DOMINGOS GOMES, 362, CENTRO, INAJA - PE</t>
  </si>
  <si>
    <t xml:space="preserve">https://www.google.com/maps/place/8%C2%B054'21.9%22S+37%C2%B049'40.9%22W/@-8.9060633,-37.8279848,377a,75y,314.36h,76.95t/data=!3m7!1e1!3m5!1sZ3rTvIQW-XoHtvdM1EtFMQ!2e0!6shttps:%2F%2Fstreetviewpixels-pa.googleapis.com%2Fv1%2Fthumbnail%3Fcb_client%3Dmaps_sv.tactile%26w%3D900%26h%3D600%26pitch%3D13.0506405079921%26panoid%3DZ3rTvIQW-XoHtvdM1EtFMQ%26yaw%3D314.35673842728994!7i16384!8i8192!4m4!3m3!8m2!3d-8.9060773!4d-37.828016?entry=ttu&amp;g_ep=EgoyMDI2MDgxNy4wIKXMDSoASAFQAw%3D%3D</t>
  </si>
  <si>
    <t xml:space="preserve">BUÍQUE</t>
  </si>
  <si>
    <t xml:space="preserve">KAPINAWÁ</t>
  </si>
  <si>
    <t xml:space="preserve">POLO KAPINAWÁ</t>
  </si>
  <si>
    <t xml:space="preserve">7378351</t>
  </si>
  <si>
    <t xml:space="preserve">-8.626389022848056, -37.157885505586485</t>
  </si>
  <si>
    <t xml:space="preserve">RUA JOÃO DOMINGOS RAMOS, 10, CENTRO, BUÍQUE - PE</t>
  </si>
  <si>
    <t xml:space="preserve">https://www.google.com/maps/place/8%C2%B037'35.0%22S+37%C2%B009'28.4%22W/@-8.6263532,-37.1583773,209m/data=!3m1!1e3!4m4!3m3!8m2!3d-8.626389!4d-37.1578855?entry=ttu&amp;g_ep=EgoyMDI2MDgxNy4wIKXMDSoASAFQAw%3D%3D</t>
  </si>
  <si>
    <t xml:space="preserve">JATOBÁ</t>
  </si>
  <si>
    <t xml:space="preserve">PANKARARU</t>
  </si>
  <si>
    <t xml:space="preserve">POLO PANKARARU</t>
  </si>
  <si>
    <t xml:space="preserve">7381107</t>
  </si>
  <si>
    <t xml:space="preserve">-9.174406444847715, -38.24278977037299</t>
  </si>
  <si>
    <t xml:space="preserve">RUA TRÊS MARIAS, 15, ITAPARICA, JATOBA - PE</t>
  </si>
  <si>
    <t xml:space="preserve">https://www.google.com/maps/place/9%C2%B010'27.9%22S+38%C2%B014'34.0%22W/@-9.174428,-38.2434122,244m/data=!3m1!1e3!4m4!3m3!8m2!3d-9.1744064!4d-38.2427898?entry=ttu&amp;g_ep=EgoyMDI2MDgxNy4wIKXMDSoASAFQAw%3D%3D</t>
  </si>
  <si>
    <t xml:space="preserve">TACARATU</t>
  </si>
  <si>
    <t xml:space="preserve">PANKARARU ENTRE SERRAS</t>
  </si>
  <si>
    <t xml:space="preserve">POLO PANKARARU ENTRE SERRAS</t>
  </si>
  <si>
    <t xml:space="preserve">7382030</t>
  </si>
  <si>
    <t xml:space="preserve">-9.103193490431824, -38.1482979929817</t>
  </si>
  <si>
    <t xml:space="preserve">RUA SETE DE SETEMBRO, 334, CENTRO, TACARATU - PE</t>
  </si>
  <si>
    <t xml:space="preserve">https://www.google.com/maps/place/9%C2%B006'11.5%22S+38%C2%B008'53.9%22W/@-9.1032531,-38.1484774,61m/data=!3m1!1e3!4m4!3m3!8m2!3d-9.1031955!4d-38.1482967?entry=ttu&amp;g_ep=EgoyMDI2MDgxNy4wIKXMDSoASAFQAw%3D%3D</t>
  </si>
  <si>
    <t xml:space="preserve">PANKARÁ</t>
  </si>
  <si>
    <t xml:space="preserve">POLO PANKARÁ</t>
  </si>
  <si>
    <t xml:space="preserve">7502281</t>
  </si>
  <si>
    <t xml:space="preserve">-8.316500168619047, -38.74542377880951</t>
  </si>
  <si>
    <t xml:space="preserve">RUA JOSÉ FREIRE SOBRINHO, LUIZ JOSÉ TORRES, RUA QUATRO, CARNAUBEIRA DA PENHA - PE</t>
  </si>
  <si>
    <t xml:space="preserve">https://www.google.com/maps?q=-8.316527778,-38.74552778</t>
  </si>
  <si>
    <t xml:space="preserve">ITACURUBA</t>
  </si>
  <si>
    <t xml:space="preserve">POLO TUXI</t>
  </si>
  <si>
    <t xml:space="preserve">9629262</t>
  </si>
  <si>
    <t xml:space="preserve">-8.666758363418728, -39.21608055555183</t>
  </si>
  <si>
    <t xml:space="preserve">POVOADO CAXAUI DE BAIXO, ZONA RURAL, BELÉM DO SÃO FRANCISCO - PE</t>
  </si>
  <si>
    <t xml:space="preserve">https://www.google.com/maps/place/8%C2%B040'00.4%22S+39%C2%B012'57.9%22W/@-8.6668213,-39.2162747,61m/data=!3m1!1e3!4m4!3m3!8m2!3d-8.6667633!4d-39.2160797?hl=en&amp;entry=ttu&amp;g_ep=EgoyMDI2MDgyNi4wIKXMDSoASAFQAw%3D%3D</t>
  </si>
  <si>
    <t xml:space="preserve">RECIFE</t>
  </si>
  <si>
    <t xml:space="preserve">PERNAMBUCO (CAMARAGIBE)</t>
  </si>
  <si>
    <t xml:space="preserve">CASA DE SAUDE INDIGENA PERNAMBUCO</t>
  </si>
  <si>
    <t xml:space="preserve">9041567</t>
  </si>
  <si>
    <t xml:space="preserve">-8.039680059477407, -34.90069100040037</t>
  </si>
  <si>
    <t xml:space="preserve">Rua do Futuro, nº 600, Aflito/Graças - Recife - PE</t>
  </si>
  <si>
    <t xml:space="preserve">https://www.google.com/maps/place/R.+do+Futuro,+600+-+Aflitos,+Recife+-+PE,+52050-005/@-8.0396323,-34.9008905,61m/data=!3m1!1e3!4m15!1m8!3m7!1s0x7ab18f936a844e9:0x6b7317f9556869bf!2sR.+do+Futuro,+600+-+Aflitos,+Recife+-+PE,+52050-005!3b1!8m2!3d-8.0396879!4d-34.9006932!16s%2Fg%2F11c4yjd1vm!3m5!1s0x7ab18f936a844e9:0x6b7317f9556869bf!8m2!3d-8.0396879!4d-34.9006932!16s%2Fg%2F11c4yjd1vm?entry=ttu&amp;g_ep=EgoyMDI2MDgxNy4wIKXMDSoASAFQAw%3D%3D</t>
  </si>
  <si>
    <t xml:space="preserve">FLORESTA</t>
  </si>
  <si>
    <t xml:space="preserve">PIPIPAN</t>
  </si>
  <si>
    <t xml:space="preserve">7397615</t>
  </si>
  <si>
    <t xml:space="preserve">-8.595413003620049, -38.57367354529151</t>
  </si>
  <si>
    <t xml:space="preserve">RUA FRANCISCO AURELIANO DE SA, 145, SANTA ROSA, FLORESTA - PE</t>
  </si>
  <si>
    <t xml:space="preserve">https://www.google.com/maps/place/R.+Francisco+%C3%81ureliano+de+S%C3%A1,+145+-+Floresta,+PE,+56400-000/@-8.5954554,-38.573875,61m/data=!3m1!1e3!4m13!1m7!3m6!1s0x709f481f98b0a6b:0xd60518bb596da379!2sR.+Francisco+%C3%81ureliano+de+S%C3%A1,+145+-+Floresta,+PE,+56400-000!3b1!8m2!3d-8.5953674!4d-38.5737963!3m4!1s0x709f481f98b0a6b:0xd60518bb596da379!8m2!3d-8.5953674!4d-38.5737963?entry=ttu&amp;g_ep=EgoyMDI2MDgxNy4wIKXMDSoASAFQAw%3D%3D</t>
  </si>
  <si>
    <t xml:space="preserve">DSEI PERNAMBUCO</t>
  </si>
  <si>
    <t xml:space="preserve">SERROTE DO DOS CAMPOS</t>
  </si>
  <si>
    <t xml:space="preserve">SERROTE DOS CAMPOS</t>
  </si>
  <si>
    <t xml:space="preserve">-8.740857677058818, -38.71633363870403</t>
  </si>
  <si>
    <t xml:space="preserve">TERRITÓRIO INDÍGENA SERROTE DOS CAMPOS, ZONA RURAL, ITACURUBA - PE</t>
  </si>
  <si>
    <t xml:space="preserve">https://www.google.com/maps/place/8%C2%B044'27.1%22S+38%C2%B042'58.8%22W/@-8.7408577,-38.7169787,244m/data=!3m2!1e3!4b1!4m4!3m3!8m2!3d-8.7408577!4d-38.7163336?entry=ttu&amp;g_ep=EgoyMDI2MDgxNy4wIKXMDSoASAFQAw%3D%3D</t>
  </si>
  <si>
    <t xml:space="preserve">CABROBÓ</t>
  </si>
  <si>
    <t xml:space="preserve">TRUKÁ</t>
  </si>
  <si>
    <t xml:space="preserve">POLO TRUKÁ</t>
  </si>
  <si>
    <t xml:space="preserve">7395922</t>
  </si>
  <si>
    <t xml:space="preserve">-8.513861765415017, -39.30624305610668</t>
  </si>
  <si>
    <t xml:space="preserve">AV. MOZENIR ARAÚJO DE SÁ, S/N, CABROBÓ - PE</t>
  </si>
  <si>
    <t xml:space="preserve">https://www.google.com/maps/place/8%C2%B030'50.0%22S+39%C2%B018'22.4%22W/@-8.513875,-39.3068667,244m/data=!3m2!1e3!4b1!4m4!3m3!8m2!3d-8.513875!4d-39.3062216?entry=ttu&amp;g_ep=EgoyMDI2MDgxNy4wIKXMDSoASAFQAw%3D%3D</t>
  </si>
  <si>
    <t xml:space="preserve">OROCÓ</t>
  </si>
  <si>
    <t xml:space="preserve">POLO TRUKÁ TAPERA</t>
  </si>
  <si>
    <t xml:space="preserve">6608299</t>
  </si>
  <si>
    <t xml:space="preserve">-8.607133453506677, -39.58261116147996</t>
  </si>
  <si>
    <t xml:space="preserve">ALDEIA INDIGENA TRUK, S/N, PORTO APOLONIO SALES, OROCO - PE</t>
  </si>
  <si>
    <t xml:space="preserve">https://www.google.com/maps/place/8%C2%B036'25.7%22S+39%C2%B034'57.4%22W/@-8.6072004,-39.5826712,61m/data=!3m1!1e3!4m4!3m3!8m2!3d-8.6071389!4d-39.5826111?entry=ttu&amp;g_ep=EgoyMDI2MDgxNy4wIKXMDSoASAFQAw%3D%3D</t>
  </si>
  <si>
    <t xml:space="preserve">PESQUEIRA</t>
  </si>
  <si>
    <t xml:space="preserve">XUKURU DE CIMBRES</t>
  </si>
  <si>
    <t xml:space="preserve">POLO XUKURU DE CIMBRES</t>
  </si>
  <si>
    <t xml:space="preserve">5129761</t>
  </si>
  <si>
    <t xml:space="preserve">-8.358154930552649, -36.68145571677203</t>
  </si>
  <si>
    <t xml:space="preserve">RUA LUCILIA TENORIO DE BRITO, 163, PEDRA REDONDA - PE</t>
  </si>
  <si>
    <t xml:space="preserve">https://www.google.com/maps/place/8%C2%B021'29.4%22S+36%C2%B040'53.2%22W/@-8.3581549,-36.6821008,244m/data=!3m2!1e3!4b1!4m4!3m3!8m2!3d-8.3581549!4d-36.6814557?entry=ttu&amp;g_ep=EgoyMDI2MDgxNy4wIKXMDSoASAFQAw%3D%3D</t>
  </si>
  <si>
    <t xml:space="preserve">XUKURU DO ORORUBÁ</t>
  </si>
  <si>
    <t xml:space="preserve">POLO XUKURU DO ORORUBÁ</t>
  </si>
  <si>
    <t xml:space="preserve">7385986</t>
  </si>
  <si>
    <t xml:space="preserve">-8.337897760897334, -36.713114429119045</t>
  </si>
  <si>
    <t xml:space="preserve">ALDEIA SAO JOSE, S/N, ZONA RURAL, PESQUEIRA - PE</t>
  </si>
  <si>
    <t xml:space="preserve">https://www.google.com/maps/place/8%C2%B020'16.5%22S+36%C2%B042'47.2%22W/@-8.3379243,-36.7137488,244m/data=!3m2!1e3!4b1!4m4!3m3!8m2!3d-8.3379243!4d-36.7131037?entry=ttu&amp;g_ep=EgoyMDI2MDgxNy4wIKXMDSoASAFQAw%3D%3D</t>
  </si>
  <si>
    <t xml:space="preserve">PI</t>
  </si>
  <si>
    <t xml:space="preserve">PIRIPIRI</t>
  </si>
  <si>
    <t xml:space="preserve">PIAUÍ ÁREA I</t>
  </si>
  <si>
    <t xml:space="preserve">8432848</t>
  </si>
  <si>
    <t xml:space="preserve">-4.350401046448724, -41.85353147483482</t>
  </si>
  <si>
    <t xml:space="preserve">COMUIDADE CANTO DA VARZEA, ZONA RURAL, PIRIPIRI - PI</t>
  </si>
  <si>
    <t xml:space="preserve">https://www.google.com/maps/place/4%C2%B021'01.4%22S+41%C2%B051'12.7%22W/@-4.350401,-41.8541752,338m/data=!3m2!1e3!4b1!4m4!3m3!8m2!3d-4.350401!4d-41.8535315?entry=ttu&amp;g_ep=EgoyMDI2MDgxNy4wIKXMDSoASAFQAw%3D%3D</t>
  </si>
  <si>
    <t xml:space="preserve">URUÇUÍ</t>
  </si>
  <si>
    <t xml:space="preserve">PIAUÍ ÁREA II</t>
  </si>
  <si>
    <t xml:space="preserve">SAUDE INDIGENA DE URUCUI POLO BASE AREA II</t>
  </si>
  <si>
    <t xml:space="preserve">5848210</t>
  </si>
  <si>
    <t xml:space="preserve">-7.230869215050542, -44.553880794552704</t>
  </si>
  <si>
    <t xml:space="preserve">RUA ARLINDO NOGUEIRA, 308, CENTRO, URUÇUÍ - PI</t>
  </si>
  <si>
    <t xml:space="preserve">google.com.br/maps/search/-7.230872,+-44.553883?entry=tts&amp;g_ep=EgoyMDI2MDgxOS4wIPu8ASoASAFQAw%3D%3D&amp;skid=6ed0b9c6-328c-4339-b425-9c1efc31f6af</t>
  </si>
  <si>
    <t xml:space="preserve">CURRAIS</t>
  </si>
  <si>
    <t xml:space="preserve">PIAUÍ ÁREA III</t>
  </si>
  <si>
    <t xml:space="preserve">UBS CURRAIS</t>
  </si>
  <si>
    <t xml:space="preserve">4008502</t>
  </si>
  <si>
    <t xml:space="preserve">-9.006940591417322, -44.40960774224576</t>
  </si>
  <si>
    <t xml:space="preserve">PRAÇA DA MATRIZ, CENTRO , CURRAIS - PI</t>
  </si>
  <si>
    <t xml:space="preserve">https://maps.app.goo.gl/saGcRA6gMhSMjrdD8</t>
  </si>
  <si>
    <t xml:space="preserve">QUEIMADA NOVA</t>
  </si>
  <si>
    <t xml:space="preserve">PIAUÍ ÁREA IV</t>
  </si>
  <si>
    <t xml:space="preserve">-8.695581409566502, -41.351069853203086</t>
  </si>
  <si>
    <t xml:space="preserve">QUEIMADA NOVA, ALDEIA SERRA GRANDE - PI</t>
  </si>
  <si>
    <t xml:space="preserve">https://maps.app.goo.gl/JrFSk9py2pw84Wff6</t>
  </si>
  <si>
    <t xml:space="preserve">TERESINA</t>
  </si>
  <si>
    <t xml:space="preserve">-5.079938267496211, -42.78681285256832</t>
  </si>
  <si>
    <t xml:space="preserve">AV. JOÃO XXIII, 1317 - JÓQUEI, TERESINA - PI</t>
  </si>
  <si>
    <t xml:space="preserve">https://www.google.com/maps/place/Funasa/@-5.0799253,-42.7971114,15z/data=!4m6!3m5!1s0x78e39f646138c23:0xf2b2c34d2f1b9622!8m2!3d-5.0799253!4d-42.7868117!16s%2Fg%2F1v3kn82z?entry=ttu&amp;g_ep=EgoyMDI2MDgxNy4wIKXMDSoASAFQAw%3D%3D</t>
  </si>
  <si>
    <t xml:space="preserve">CASAI TERESINA</t>
  </si>
  <si>
    <t xml:space="preserve">Não há</t>
  </si>
  <si>
    <t xml:space="preserve">-5.069519213582628, -42.78681472368401</t>
  </si>
  <si>
    <t xml:space="preserve">RUA HUGO NAPOLEÃO N° 1834 - BAIRRO DE FÁTIMA, TERESINA - PI</t>
  </si>
  <si>
    <t xml:space="preserve">https://www.google.com/maps/place/Casa+de+Sa%C3%BAde+do+%C3%8Dndio+-+CASAI+Teresina/@-5.069525,-42.7870223,21z/data=!4m15!1m8!3m7!1s0x78e3989c127d5f1:0xeab5c799f4bfd82f!2sCasa+de+Sa%C3%BAde+do+%C3%8Dndio+-+CASAI+Teresina!8m2!3d-5.0695446!4d-42.7868174!10e5!16s%2Fg%2F11f0wly7hx!3m5!1s0x78e3989c127d5f1:0xeab5c799f4bfd82f!8m2!3d-5.0695446!4d-42.7868174!16s%2Fg%2F11f0wly7hx?entry=ttu&amp;g_ep=EgoyMDI2MDgxMC4wIKXMDSoASAFQAw%3D%3D</t>
  </si>
  <si>
    <t xml:space="preserve">PR</t>
  </si>
  <si>
    <t xml:space="preserve">CURITIBA</t>
  </si>
  <si>
    <t xml:space="preserve">LITORAL SUL</t>
  </si>
  <si>
    <t xml:space="preserve">DSEI LITORAL SUL</t>
  </si>
  <si>
    <t xml:space="preserve">-25.461697608411892, -49.29784350309956</t>
  </si>
  <si>
    <t xml:space="preserve">RUA PROF. BRASÍLIO OVÍDIO DA COSTA, 639, VILA IZABEL, CURITIBA - PR</t>
  </si>
  <si>
    <t xml:space="preserve">https://maps.app.goo.gl/j4FFcQ1QaZVv2NRD8</t>
  </si>
  <si>
    <t xml:space="preserve">CASA DE SAUDE INDIGENA CURITIBA CASAI</t>
  </si>
  <si>
    <t xml:space="preserve">7418531</t>
  </si>
  <si>
    <t xml:space="preserve">-25.46227737733854, -49.29807958569033</t>
  </si>
  <si>
    <t xml:space="preserve">RUA TABAJARAS, 871 BAIRRO VILA IZABEL, CURITIBA - PR</t>
  </si>
  <si>
    <t xml:space="preserve">https://www.google.com/maps/place/25%C2%B027'44.2%22S+49%C2%B017'53.1%22W/@-25.4622503,-49.2982362,3a,75y,100.8h,90t/data=!3m7!1e1!3m5!1sIqZqQgCfeD8DC-htLwR19A!2e0!6shttps:%2F%2Fstreetviewpixels-pa.googleapis.com%2Fv1%2Fthumbnail%3Fcb_client%3Dmaps_sv.tactile%26w%3D900%26h%3D600%26pitch%3D0%26panoid%3DIqZqQgCfeD8DC-htLwR19A%26yaw%3D100.80379!7i16384!8i8192!4m4!3m3!8m2!3d-25.4622774!4d-49.2980796?entry=ttu&amp;g_ep=EgoyMDI2MDgyNi4wIKXMDSoASAFQAw%3D%3D</t>
  </si>
  <si>
    <t xml:space="preserve">GUARAPUAVA</t>
  </si>
  <si>
    <t xml:space="preserve">7866429</t>
  </si>
  <si>
    <t xml:space="preserve">-25.390777747674623, -51.46042853158222</t>
  </si>
  <si>
    <t xml:space="preserve">RUA BENJAMIN CONSTANT, 540, CENTRO, GUARAPUAVA - PR</t>
  </si>
  <si>
    <t xml:space="preserve">https://www.google.com/maps/place/R.+Benjamin+Constant,+540+-+Centro,+Guarapuava+-+PR,+85010-190/@-25.3908589,-51.460509,3a,75y,57.01h,90t/data=!3m7!1e1!3m5!1sjkuMHywrfWm76ziSmLxE0A!2e0!6shttps:%2F%2Fstreetviewpixels-pa.googleapis.com%2Fv1%2Fthumbnail%3Fcb_client%3Dmaps_sv.tactile%26w%3D900%26h%3D600%26pitch%3D0%26panoid%3DjkuMHywrfWm76ziSmLxE0A%26yaw%3D57.00746!7i16384!8i8192!4m15!1m8!3m7!1s0x94ef363adc96e6c1:0x6d45f659a27d91b8!2sR.+Benjamin+Constant,+540+-+Centro,+Guarapuava+-+PR,+85010-190!3b1!8m2!3d-25.3908021!4d-51.4603981!16s%2Fg%2F11c5k1_y3r!3m5!1s0x94ef363adc96e6c1:0x6d45f659a27d91b8!8m2!3d-25.3908021!4d-51.4603981!16s%2Fg%2F11c5k1_y3r?entry=ttu&amp;g_ep=EgoyMDI2MDgxMS4wIKXMDSoASAFQAw%3D%3D</t>
  </si>
  <si>
    <t xml:space="preserve">GUAÍRA</t>
  </si>
  <si>
    <t xml:space="preserve">GUAIRA</t>
  </si>
  <si>
    <t xml:space="preserve">9146245</t>
  </si>
  <si>
    <t xml:space="preserve">-24.08740737105102, -54.2578651454912</t>
  </si>
  <si>
    <t xml:space="preserve">RUA GABRIEL FIALHO GURGEL, 244, BAIRRO, CENTRO GUAIRA - PR</t>
  </si>
  <si>
    <t xml:space="preserve">https://www.google.com/maps/place/24%C2%B005'14.7%22S+54%C2%B015'28.3%22W/@-24.0872775,-54.2578626,62m/data=!3m1!1e3!4m4!3m3!8m2!3d-24.0874234!4d-54.2578483?entry=ttu&amp;g_ep=EgoyMDI2MDgxNy4wIKXMDSoASAFQAw%3D%3D</t>
  </si>
  <si>
    <t xml:space="preserve">LONDRINA</t>
  </si>
  <si>
    <t xml:space="preserve">POLO TIPO II LONDRINA</t>
  </si>
  <si>
    <t xml:space="preserve">7983468</t>
  </si>
  <si>
    <t xml:space="preserve">-23.31857416161871, -51.15422302760366</t>
  </si>
  <si>
    <t xml:space="preserve">RUA CAMBARA, 302, CENTRO, LONDRINA - PR</t>
  </si>
  <si>
    <t xml:space="preserve">https://www.google.com/maps/place/23%C2%B019'06.9%22S+51%C2%B009'15.2%22W/@-23.3186459,-51.1542988,62m/data=!3m1!1e3!4m4!3m3!8m2!3d-23.3185946!4d-51.1542107?entry=ttu&amp;g_ep=EgoyMDI2MDgxNy4wIKXMDSoASAFQAw%3D%3D</t>
  </si>
  <si>
    <t xml:space="preserve">PARANAGUÁ</t>
  </si>
  <si>
    <t xml:space="preserve">POLO BASE DE PARANAGUÁ</t>
  </si>
  <si>
    <t xml:space="preserve">NÃO TEM</t>
  </si>
  <si>
    <t xml:space="preserve">-25.51475052643206, -48.49899074233025</t>
  </si>
  <si>
    <t xml:space="preserve">02, RUA BENJAMIN CONSTANT, PARANAGUÁ - PR</t>
  </si>
  <si>
    <t xml:space="preserve">https://www.google.com/maps/place/Polo+Base+de+Paranagu%C3%A1+-+Sa%C3%BAde+Indigena/@-25.5149538,-48.5015871,981m/data=!3m2!1e3!4b1!4m6!3m5!1s0x94db9a47536c0f0d:0x60c60b3f6c276583!8m2!3d-25.5149587!4d-48.4990122!16s%2Fg%2F11d_1szdm1?entry=ttu&amp;g_ep=EgoyMDI2MDgxMS4wIKXMDSoASAFQAw%3D%3D</t>
  </si>
  <si>
    <t xml:space="preserve">SANTA HELENA</t>
  </si>
  <si>
    <t xml:space="preserve">9609423</t>
  </si>
  <si>
    <t xml:space="preserve">-24.867250239538105, -54.33535319741298</t>
  </si>
  <si>
    <t xml:space="preserve">LINHA SANTA HELENA VELHA, ZONA RURAL, SANTA HELENA - PR</t>
  </si>
  <si>
    <t xml:space="preserve">https://www.google.com/maps/place/24%C2%B052'02.2%22S+54%C2%B020'07.2%22W/@-24.8672686,-54.3366311,18z/data=!3m1!4b1!4m4!3m3!8m2!3d-24.867271!4d-54.3353436?entry=ttu&amp;g_ep=EgoyMDI2MDgyNi4wIKXMDSoASAFQAw%3D%3D</t>
  </si>
  <si>
    <t xml:space="preserve">RJ</t>
  </si>
  <si>
    <t xml:space="preserve">ANGRA DOS REIS</t>
  </si>
  <si>
    <t xml:space="preserve">7859228</t>
  </si>
  <si>
    <t xml:space="preserve">-23.015786469552648, -44.53614036971058</t>
  </si>
  <si>
    <t xml:space="preserve">RUA BARÃO DE MAMBUCABA, 36 BAIRRO PARQUE MAMBUCABA, ANGRA DOS REIS - RJ</t>
  </si>
  <si>
    <t xml:space="preserve">https://www.google.com/maps/place/Polo+base+de+Angra+dos+Reis+%2F+DSEI+LUSL/@-23.015727,-44.5362018,19.06z/data=!4m6!3m5!1s0x9daf00048c653d:0x3584419a3d257432!8m2!3d-23.0157935!4d-44.5361345!16s%2Fg%2F11y6m18_c_?entry=ttu&amp;g_ep=EgoyMDI2MDcyOS4wIKXMDSoASAFQAw%3D%3D</t>
  </si>
  <si>
    <t xml:space="preserve">RN</t>
  </si>
  <si>
    <t xml:space="preserve">GOIANINHA</t>
  </si>
  <si>
    <t xml:space="preserve">4793404</t>
  </si>
  <si>
    <t xml:space="preserve">-6.260393501056462, -35.21128967734082</t>
  </si>
  <si>
    <t xml:space="preserve">R. LINDOLFO GRILO, 51, COHAB, GOIANINHA - RN</t>
  </si>
  <si>
    <t xml:space="preserve">https://www.google.com/maps/place/POLO+BASE+GOIANINHA/@-6.2604929,-35.2114448,90m/data=!3m1!1e3!4m10!1m2!2m1!1sPOLO+BASE+SAUDE+INDIGENA+GOIANINHA!3m6!1s0x7b2870003abaa15:0xe88307f754fd1521!8m2!3d-6.2603938!4d-35.2112889!15sCiJQT0xPIEJBU0UgU0FVREUgSU5ESUdFTkEgR09JQU5JTkhBkgEObWVkaWNhbF9jZW50ZXLgAQA!16s%2Fg%2F11y8n6djhs?entry=ttu&amp;g_ep=EgoyMDI2MDcyOS4wIKXMDSoASAFQAw%3D%3D</t>
  </si>
  <si>
    <t xml:space="preserve">JOÃO CÂMARA</t>
  </si>
  <si>
    <t xml:space="preserve">4816196</t>
  </si>
  <si>
    <t xml:space="preserve">-5.532348858864705, -35.812105279015114</t>
  </si>
  <si>
    <t xml:space="preserve">R. JOÃO FURTADO, 193, JOÃO CÂMARA - RN</t>
  </si>
  <si>
    <t xml:space="preserve">https://www.google.com/maps/place/R.+Jo%C3%A3o+Furtado,+193,+Jo%C3%A3o+C%C3%A2mara+-+RN,+59550-000/@-5.5323422,-35.8121616,180m/data=!3m1!1e3!4m15!1m8!3m7!1s0x7b3dc3dd3883e7b:0xa0429d82b3805584!2sR.+Jo%C3%A3o+Furtado,+193,+Jo%C3%A3o+C%C3%A2mara+-+RN,+59550-000!3b1!8m2!3d-5.5324128!4d-35.8120414!16s%2Fg%2F11h07t895r!3m5!1s0x7b3dc3dd3883e7b:0xa0429d82b3805584!8m2!3d-5.5324128!4d-35.8120414!16s%2Fg%2F11h07t895r?entry=ttu&amp;g_ep=EgoyMDI2MDcyOS4wIKXMDSoASAFQAw%3D%3D</t>
  </si>
  <si>
    <t xml:space="preserve">RO</t>
  </si>
  <si>
    <t xml:space="preserve">EXTREMA</t>
  </si>
  <si>
    <t xml:space="preserve">7532962</t>
  </si>
  <si>
    <t xml:space="preserve">-9.769327777777777, -66.35729444444445</t>
  </si>
  <si>
    <t xml:space="preserve">TV. ARARAS, S/N BAIRRO TANCREDO NEVES, DISTRITO DE EXTREMA PORTO VELHO - RO</t>
  </si>
  <si>
    <t xml:space="preserve">https://www.google.com/maps?q=-9.769327777777777,-66.35729444444445</t>
  </si>
  <si>
    <t xml:space="preserve">ALTA FLORESTA D'OESTE</t>
  </si>
  <si>
    <t xml:space="preserve">CASAI CASA DE APOIO A SAUDE INDIGENA ALTA FLORESTA</t>
  </si>
  <si>
    <t xml:space="preserve">7200218</t>
  </si>
  <si>
    <t xml:space="preserve">-11.94096977864267, -62.0020666709132</t>
  </si>
  <si>
    <t xml:space="preserve">RUA TERESINA 5292 - COABE - ALTA FLORESTA D'OESTE - RO</t>
  </si>
  <si>
    <t xml:space="preserve">https://www.google.com/maps?q=-11.940981,-62.002068</t>
  </si>
  <si>
    <t xml:space="preserve">7633610</t>
  </si>
  <si>
    <t xml:space="preserve">RUA TERESINA 5292, COABE, ALTA FLORESTA D'OESTE - RO</t>
  </si>
  <si>
    <t xml:space="preserve">GUAJARÁ-MIRIM</t>
  </si>
  <si>
    <t xml:space="preserve">CASA DE APOIO A SAUDE INDIGENA DE GUAJARA MIRIM RO</t>
  </si>
  <si>
    <t xml:space="preserve">7332955</t>
  </si>
  <si>
    <t xml:space="preserve">-10.777834095743259, -65.32051052639379</t>
  </si>
  <si>
    <t xml:space="preserve">AV. PRINCESA ISABEL, 3462 - ST. 03, GUAJARÁ-MIRIM - RO</t>
  </si>
  <si>
    <t xml:space="preserve">https://www.google.com/maps/place/Casa+de+Apoio+a+Sa%C3%BAde+Indigena+de+Guajara+Mirim+Ro/@-10.7778835,-65.3202356,114m/data=!3m1!1e3!4m12!1m5!3m4!2zMTDCsDQ2JzQwLjciUyA2NcKwMTknMTEuMyJX!8m2!3d-10.777977!4d-65.319816!3m5!1s0x93d3c5bab297c361:0x222b853ce171bde7!8m2!3d-10.7778533!4d-65.3205188!16s%2Fg%2F11y26z2vyb?entry=ttu&amp;g_ep=EgoyMDI2MDcxNC4wIKXMDSoASAFQAw%3D%3D</t>
  </si>
  <si>
    <t xml:space="preserve">GUAJARÁ MIRIM</t>
  </si>
  <si>
    <t xml:space="preserve">7332963</t>
  </si>
  <si>
    <t xml:space="preserve">AV. PRINCESA ISABEL, 3462, ST. 03, GUAJARÁ-MIRIM - RO</t>
  </si>
  <si>
    <t xml:space="preserve">JARU</t>
  </si>
  <si>
    <t xml:space="preserve">POLO BASE SAUDE INDIGENA JARU RO</t>
  </si>
  <si>
    <t xml:space="preserve">7923937</t>
  </si>
  <si>
    <t xml:space="preserve">-10.430664159990734, -62.467774341992346</t>
  </si>
  <si>
    <t xml:space="preserve">R. PRINCESA ISABEL, 2144 - ST 1A, JARU - RO</t>
  </si>
  <si>
    <t xml:space="preserve">https://www.google.com/maps/place/10%C2%B025'50.4%22S+62%C2%B028'04.0%22W/@-10.4306642,-62.4684194,243m/data=!3m2!1e3!4b1!4m4!3m3!8m2!3d-10.4306642!4d-62.4677743?entry=ttu&amp;g_ep=EgoyMDI2MDgxNy4wIKXMDSoASAFQAw%3D%3D</t>
  </si>
  <si>
    <t xml:space="preserve">JARÚ</t>
  </si>
  <si>
    <t xml:space="preserve">JI-PARANÁ</t>
  </si>
  <si>
    <t xml:space="preserve">CASAI CASA DE APOIO A SAUDE INDIGENA DE JI PARANA</t>
  </si>
  <si>
    <t xml:space="preserve">7121482</t>
  </si>
  <si>
    <t xml:space="preserve">-10.887739586887985, -61.91371209509647</t>
  </si>
  <si>
    <t xml:space="preserve">R. MANOEL FRANCO, 1762 - NOVA BRASÍLIA, JI-PARANÁ - RO</t>
  </si>
  <si>
    <t xml:space="preserve">https://www.google.com/maps/place/POLO+BASE+JI-PARANA/@-10.8878163,-61.9136209,61m/data=!3m1!1e3!4m12!1m5!3m4!2zMTDCsDUzJzE1LjkiUyA2McKwNTQnNDguOSJX!8m2!3d-10.887754!4d-61.913591!3m5!1s0x93c99b000617f143:0x9f40df5ea5cb8183!8m2!3d-10.8877518!4d-61.9137144!16s%2Fg%2F11xclkv2s7?entry=ttu&amp;g_ep=EgoyMDI2MDcxNC4wIKXMDSoASAFQAw%3D%3D</t>
  </si>
  <si>
    <t xml:space="preserve">7140754</t>
  </si>
  <si>
    <t xml:space="preserve">R. MANOEL FRANCO, 1762, NOVA BRASÍLIA, JI-PARANÁ - RO</t>
  </si>
  <si>
    <t xml:space="preserve">DSEI PORTO VELHO</t>
  </si>
  <si>
    <t xml:space="preserve">-8.751243870126043, -63.89101336500355</t>
  </si>
  <si>
    <t xml:space="preserve">R. RAFAEL VAZ E SILVA, 2646 - LIBERDADE, PORTO VELHO - RO</t>
  </si>
  <si>
    <t xml:space="preserve">https://maps.app.goo.gl/CDtGvQ1czA6yFNyw5</t>
  </si>
  <si>
    <t xml:space="preserve">CASA DE APOIO A SAUDE INDIGENA CASAI PORTO VELHO</t>
  </si>
  <si>
    <t xml:space="preserve">7260792</t>
  </si>
  <si>
    <t xml:space="preserve">-8.785714752842598, -63.89879661190484</t>
  </si>
  <si>
    <t xml:space="preserve">R. POTI, 29 - TUPI, PORTO VELHO - RO</t>
  </si>
  <si>
    <t xml:space="preserve">https://www.google.com/maps/place/R.+Poti,+29+-+Tupi,+Porto+Velho+-+RO,+76804-578/@-8.7858513,-63.8988171,61m/data=!3m1!1e3!4m15!1m8!3m7!1s0x92325cf782ae499f:0xd7d786c6fe692de7!2sR.+Poti,+29+-+Tupi,+Porto+Velho+-+RO,+76804-578!3b1!8m2!3d-8.7857141!4d-63.898795!16s%2Fg%2F11cs053m1b!3m5!1s0x92325cf782ae499f:0xd7d786c6fe692de7!8m2!3d-8.7857141!4d-63.898795!16s%2Fg%2F11cs053m1b?entry=ttu&amp;g_ep=EgoyMDI2MDgxNy4wIKXMDSoASAFQAw%3D%3D</t>
  </si>
  <si>
    <t xml:space="preserve">7633238</t>
  </si>
  <si>
    <t xml:space="preserve">R. POTI, 29, TUPI, PORTO VELHO - RO</t>
  </si>
  <si>
    <t xml:space="preserve">CACOAL</t>
  </si>
  <si>
    <t xml:space="preserve">DSEI VILHENA</t>
  </si>
  <si>
    <t xml:space="preserve">7988710</t>
  </si>
  <si>
    <t xml:space="preserve">-11.431412063995394, -61.45045639999999</t>
  </si>
  <si>
    <t xml:space="preserve">AV. GUAPORÉ, 2954 - CENTRO, CACOAL - RO</t>
  </si>
  <si>
    <t xml:space="preserve">https://maps.app.goo.gl/MTG3N2jvHjtxpB2eA</t>
  </si>
  <si>
    <t xml:space="preserve">POLO BASE DE CACOAL</t>
  </si>
  <si>
    <t xml:space="preserve">7488920</t>
  </si>
  <si>
    <t xml:space="preserve">-11.440714532576832, -61.43396593318795</t>
  </si>
  <si>
    <t xml:space="preserve">RUA BOA VENTURA PINTO RABELO,3526, BAIRRO INCRA CACOAL - RO</t>
  </si>
  <si>
    <t xml:space="preserve">https://www.google.com/maps/@-11.4406382,-61.433835,3a,75y,224.54h,64t/data=!3m7!1e1!3m5!1sgNi-MXXbsp9oMmsK36pgog!2e0!6shttps:%2F%2Fstreetviewpixels-pa.googleapis.com%2Fv1%2Fthumbnail%3Fcb_client%3Dmaps_sv.tactile%26w%3D900%26h%3D600%26pitch%3D26.00448840544872%26panoid%3DgNi-MXXbsp9oMmsK36pgog%26yaw%3D224.5356501107916!7i16384!8i8192?entry=ttu&amp;g_ep=EgoyMDI2MDgxMS4wIKXMDSoASAFQAw%3D%3D</t>
  </si>
  <si>
    <t xml:space="preserve">-11.440692515415071, -61.43404438765951</t>
  </si>
  <si>
    <t xml:space="preserve">RUA BOA VENTURA PINTO RABELO, 3526, BAIRRO INCRA CACOAL - RO</t>
  </si>
  <si>
    <t xml:space="preserve">POLO BASE DE VILHENA</t>
  </si>
  <si>
    <t xml:space="preserve">7534256</t>
  </si>
  <si>
    <t xml:space="preserve">-12.745511295493346, -60.14742138953449</t>
  </si>
  <si>
    <t xml:space="preserve">AV. 07 DE SETEMBRO, 3105, CENTRO, VILHENA - RO</t>
  </si>
  <si>
    <t xml:space="preserve">https://www.google.com/maps/place/12%C2%B044'44.7%22S+60%C2%B008'51.1%22W/@-12.7456118,-60.1474679,3a,75y,20.89h,73.69t/data=!3m7!1e1!3m5!1s_qcPj_2MmpFW_aFCw11WHg!2e0!6shttps:%2F%2Fstreetviewpixels-pa.googleapis.com%2Fv1%2Fthumbnail%3Fcb_client%3Dmaps_sv.tactile%26w%3D900%26h%3D600%26pitch%3D16.312089184995756%26panoid%3D_qcPj_2MmpFW_aFCw11WHg%26yaw%3D20.89033209912361!7i16384!8i8192!4m4!3m3!8m2!3d-12.745759!4d-60.147527?entry=ttu&amp;g_ep=EgoyMDI2MDgwNS4xIKXMDSoASAFQAw%3D%3D</t>
  </si>
  <si>
    <t xml:space="preserve">RR</t>
  </si>
  <si>
    <t xml:space="preserve">AMAJARI</t>
  </si>
  <si>
    <t xml:space="preserve">LESTE DE RORAIMA</t>
  </si>
  <si>
    <t xml:space="preserve">ARAÇA</t>
  </si>
  <si>
    <t xml:space="preserve">ARAÇÁ</t>
  </si>
  <si>
    <t xml:space="preserve">9187243</t>
  </si>
  <si>
    <t xml:space="preserve">3.5871144206099537, -61.11259465409815</t>
  </si>
  <si>
    <t xml:space="preserve">COMUNIDADE INDIGENA ARACA, AMAJARI - RR</t>
  </si>
  <si>
    <t xml:space="preserve">https://maps.app.goo.gl/6M81gQM1qqfsd1T48</t>
  </si>
  <si>
    <t xml:space="preserve">PACARAIMA</t>
  </si>
  <si>
    <t xml:space="preserve">BARRO</t>
  </si>
  <si>
    <t xml:space="preserve">4243846</t>
  </si>
  <si>
    <t xml:space="preserve">4.194106801677428, -60.79155561036586</t>
  </si>
  <si>
    <t xml:space="preserve">COMUNIDADE INDIGENA BARRO, PACARAIMA - RR</t>
  </si>
  <si>
    <t xml:space="preserve">https://maps.app.goo.gl/o7Vye9knM7dQeeMP7</t>
  </si>
  <si>
    <t xml:space="preserve">ALTO ALEGRE</t>
  </si>
  <si>
    <t xml:space="preserve">BOQUEIRÃO</t>
  </si>
  <si>
    <t xml:space="preserve">2589818</t>
  </si>
  <si>
    <t xml:space="preserve">3.28786906842337, -61.2887784044336</t>
  </si>
  <si>
    <t xml:space="preserve">COMUNIDADE INDIGENA BOQUEIRÃO, ALTO ALEGRE - RR</t>
  </si>
  <si>
    <t xml:space="preserve">https://maps.app.goo.gl/k5b9smeLWnLEJ61W8</t>
  </si>
  <si>
    <t xml:space="preserve">NORMANDIA</t>
  </si>
  <si>
    <t xml:space="preserve">CAMARÁ</t>
  </si>
  <si>
    <t xml:space="preserve">7536631</t>
  </si>
  <si>
    <t xml:space="preserve">3.997384629332594, -60.17824875188654</t>
  </si>
  <si>
    <t xml:space="preserve">COMUNIDADE INDIGENA CAMARA, NORMANDIA - RR</t>
  </si>
  <si>
    <t xml:space="preserve">https://maps.app.goo.gl/5K9KtJG88jt1su7E9</t>
  </si>
  <si>
    <t xml:space="preserve">CAMPO FORMOSO</t>
  </si>
  <si>
    <t xml:space="preserve">7459211</t>
  </si>
  <si>
    <t xml:space="preserve">4.72186006739818, -60.77322771665945</t>
  </si>
  <si>
    <t xml:space="preserve">COMUNIDADE INDIGENA CAMPO FORMOSO, PACARAIMA - RR</t>
  </si>
  <si>
    <t xml:space="preserve">https://maps.app.goo.gl/Lerp7sUwru4XSn9D9</t>
  </si>
  <si>
    <t xml:space="preserve">CANTAGALO</t>
  </si>
  <si>
    <t xml:space="preserve">CANTA GALO</t>
  </si>
  <si>
    <t xml:space="preserve">4243897</t>
  </si>
  <si>
    <t xml:space="preserve">4.188224149697813, -60.54612740388831</t>
  </si>
  <si>
    <t xml:space="preserve">COMUNIDADE INDIGENA CANTA GALO, PACARAIMA - RR</t>
  </si>
  <si>
    <t xml:space="preserve">https://maps.app.goo.gl/MR7vB45wkaGE6ngu7</t>
  </si>
  <si>
    <t xml:space="preserve">UIRAMUTÃ</t>
  </si>
  <si>
    <t xml:space="preserve">CARACANÃ</t>
  </si>
  <si>
    <t xml:space="preserve">7483945</t>
  </si>
  <si>
    <t xml:space="preserve">4.698431689402458, -60.265580325115714</t>
  </si>
  <si>
    <t xml:space="preserve">COMUNIDADE INDIGENA CARACANÃ, UIRAMUTÃ - RR</t>
  </si>
  <si>
    <t xml:space="preserve">https://www.google.com/maps/place/4%C2%B041'54.4%22N+60%C2%B015'56.1%22W/@4.6986616,-60.2661648,292m/data=!3m1!1e3!4m4!3m3!8m2!3d4.6984317!4d-60.2655803?entry=ttu&amp;g_ep=EgoyMDI2MDkyMC4wIKXMDSoASAFQAw%3D%3D</t>
  </si>
  <si>
    <t xml:space="preserve">CARAPARU I</t>
  </si>
  <si>
    <t xml:space="preserve">CARAPARÚ I</t>
  </si>
  <si>
    <t xml:space="preserve">9800182</t>
  </si>
  <si>
    <t xml:space="preserve">4.549852277387036, -60.462767089898854</t>
  </si>
  <si>
    <t xml:space="preserve">COMUNIDADE INDIGENA CARAPARU I, UIRAMUTÃ - RR</t>
  </si>
  <si>
    <t xml:space="preserve">https://www.google.com/maps?q=4.549857,-60.462798</t>
  </si>
  <si>
    <t xml:space="preserve">BONFIM</t>
  </si>
  <si>
    <t xml:space="preserve">JACAMIM</t>
  </si>
  <si>
    <t xml:space="preserve">2320142</t>
  </si>
  <si>
    <t xml:space="preserve">2.1759637799317217, -59.78196795023415</t>
  </si>
  <si>
    <t xml:space="preserve">COMUNIDADE INDIGENA JACAMIM, BONFIM - RR</t>
  </si>
  <si>
    <t xml:space="preserve">https://maps.app.goo.gl/6Yv3EM8LZqyYRaZCA</t>
  </si>
  <si>
    <t xml:space="preserve">JACAREZINHO</t>
  </si>
  <si>
    <t xml:space="preserve">7775709</t>
  </si>
  <si>
    <t xml:space="preserve">3.7964015528134163, -59.7340386378613</t>
  </si>
  <si>
    <t xml:space="preserve">COMUNIDADE INDIGENA JACAREZINHO, NORMANDIA - RR</t>
  </si>
  <si>
    <t xml:space="preserve">https://maps.app.goo.gl/FhCXRiTdWYKgNR1R7</t>
  </si>
  <si>
    <t xml:space="preserve">CAROEBE</t>
  </si>
  <si>
    <t xml:space="preserve">JATAPUZINHO</t>
  </si>
  <si>
    <t xml:space="preserve">5572320</t>
  </si>
  <si>
    <t xml:space="preserve">0.5997509681844749, -59.22042920034182</t>
  </si>
  <si>
    <t xml:space="preserve">COMUNIDADE INDIGENA JATAPUZINHO, CAROEBE - RR</t>
  </si>
  <si>
    <t xml:space="preserve">https://maps.app.goo.gl/GisSVk1CCVeC4FiP9</t>
  </si>
  <si>
    <t xml:space="preserve">DSEI LESTE DE RORAIMA</t>
  </si>
  <si>
    <t xml:space="preserve">2.8076775524588915, -60.68523470243515</t>
  </si>
  <si>
    <t xml:space="preserve">AV. VILLE ROY, 8282 - SÃO VICENTE</t>
  </si>
  <si>
    <t xml:space="preserve">https://maps.app.goo.gl/TmrmT1WsbbCtVFqs8</t>
  </si>
  <si>
    <t xml:space="preserve">CASA DE SAUDE INDIGENA LESTE DE RORAIMA</t>
  </si>
  <si>
    <t xml:space="preserve">9406190</t>
  </si>
  <si>
    <t xml:space="preserve">2.7766654992672266, -60.713334236996694</t>
  </si>
  <si>
    <t xml:space="preserve">AVENIDA BRASIL BAIRRO  RAIAR DO SOL - BOA VISTA - RR</t>
  </si>
  <si>
    <t xml:space="preserve">https://www.google.com/maps/place/Casai+LRR/@2.7766518,-60.7133239,3a,75y/data=!3m8!1e2!3m6!1sCIHM0ogKEICAgICRsZD4oQE!2e10!3e12!6shttps:%2F%2Flh3.googleusercontent.com%2Fgps-cs-s%2FAHRPTWmVgCm68rr81Jg4F8O6XfqRWE8q0E2xRy3P8WWFU2elZHHWM8z5ZzZL5U0F35uKAHYu5g845l7y34sf-sJ1pHaAVa7TZpcmuZfSLV38gn1u9vPec1rpzlsSW322v9yxc3HnC7H1Ug%3Dw114-h86-k-no!7i4032!8i3024!4m11!1m2!2m1!1scasai+Leste+roraima!3m7!1s0x8d930539c9745433:0x4e2ef1c23e9de931!8m2!3d2.7766518!4d-60.7133239!10e5!15sChNjYXNhaSBMZXN0ZSByb3JhaW1hWhUiE2Nhc2FpIGxlc3RlIHJvcmFpbWGSAQhob3NwaXRhbJoBI0NoWkRTVWhOTUc5blMwVkpRMEZuU1VRMU4weFRRVWxuRUFF4AEA-gEECAAQJA!16s%2Fg%2F11gzm507b5?entry=ttu&amp;g_ep=EgoyMDI2MDcxNS4wIKXMDSoASAFQAw%3D%3D</t>
  </si>
  <si>
    <t xml:space="preserve">CANTÁ</t>
  </si>
  <si>
    <t xml:space="preserve">MALACACHETA</t>
  </si>
  <si>
    <t xml:space="preserve">9583459</t>
  </si>
  <si>
    <t xml:space="preserve">2.6658731584896134, -60.45425958689318</t>
  </si>
  <si>
    <t xml:space="preserve">COMUNIDADE INDIGENA MALACACHETA, CANTA - RR</t>
  </si>
  <si>
    <t xml:space="preserve">https://maps.app.goo.gl/TojzJUcuWSxLyrWT8</t>
  </si>
  <si>
    <t xml:space="preserve">MANOÁ</t>
  </si>
  <si>
    <t xml:space="preserve">POLO BASE INDIGENA MANOA</t>
  </si>
  <si>
    <t xml:space="preserve">2320126</t>
  </si>
  <si>
    <t xml:space="preserve">2.990969157357848, -60.10489968116749</t>
  </si>
  <si>
    <t xml:space="preserve">COMUNIDADE INDIGENA MANOA, BONFIM - RR</t>
  </si>
  <si>
    <t xml:space="preserve">https://maps.app.goo.gl/e5HompoLVAcLStgd6</t>
  </si>
  <si>
    <t xml:space="preserve">MATIRI</t>
  </si>
  <si>
    <t xml:space="preserve">7536720</t>
  </si>
  <si>
    <t xml:space="preserve">4.029682676138261, -59.92098269477683</t>
  </si>
  <si>
    <t xml:space="preserve">COMUNIDADE INDIGENA MATIRI, NORMANDIA - RR</t>
  </si>
  <si>
    <t xml:space="preserve">https://maps.app.goo.gl/XGVa22J2HGDusDMf9</t>
  </si>
  <si>
    <t xml:space="preserve">MATURUCA</t>
  </si>
  <si>
    <t xml:space="preserve">7027478</t>
  </si>
  <si>
    <t xml:space="preserve">4.467529040779763, -60.099175331465155</t>
  </si>
  <si>
    <t xml:space="preserve">COMUNIDADE INDIGENA MATURUCA, UIRAMUTÃ - RR</t>
  </si>
  <si>
    <t xml:space="preserve">https://maps.app.goo.gl/YNYsdapYMT7hEjx18</t>
  </si>
  <si>
    <t xml:space="preserve">MILHO</t>
  </si>
  <si>
    <t xml:space="preserve">2319829</t>
  </si>
  <si>
    <t xml:space="preserve">3.3886926971123836, -60.41257870582138</t>
  </si>
  <si>
    <t xml:space="preserve">COMUNIDADE INDIGENA MILHO, BOA VISTA - RR</t>
  </si>
  <si>
    <t xml:space="preserve">https://maps.app.goo.gl/E3Q2vPBY8rSWJnRB7</t>
  </si>
  <si>
    <t xml:space="preserve">MORRO</t>
  </si>
  <si>
    <t xml:space="preserve">6965326</t>
  </si>
  <si>
    <t xml:space="preserve">4.360754217865591, -59.97035879324375</t>
  </si>
  <si>
    <t xml:space="preserve">COMUNIDADE INDIGENA MORRO, UIRAMUTÃ - RR</t>
  </si>
  <si>
    <t xml:space="preserve">https://maps.app.goo.gl/61YGUxQSgJsBpRnA7</t>
  </si>
  <si>
    <t xml:space="preserve">MOSCOU</t>
  </si>
  <si>
    <t xml:space="preserve">POSTO DE SAUDE INDIGENA DO MOSCOU</t>
  </si>
  <si>
    <t xml:space="preserve">2320096</t>
  </si>
  <si>
    <t xml:space="preserve">2.754442397412637, -60.18941345679446</t>
  </si>
  <si>
    <t xml:space="preserve">COMUNIDADE INDIGENA DE MOSCOU, BONFIM - RR</t>
  </si>
  <si>
    <t xml:space="preserve">https://maps.app.goo.gl/bkDtW8Jw2qYiuTu28</t>
  </si>
  <si>
    <t xml:space="preserve">POSTO DE SAUDE INDIGENA NOVA ESPERANCA</t>
  </si>
  <si>
    <t xml:space="preserve">4239814</t>
  </si>
  <si>
    <t xml:space="preserve">4.442309362677479, -61.12251279450263</t>
  </si>
  <si>
    <t xml:space="preserve">COMUNIDADE INDIGENA NOVA ESPERANCA, PACARAIMA - RR</t>
  </si>
  <si>
    <t xml:space="preserve">https://maps.app.goo.gl/bcgAMrpW7emeKHCJ7</t>
  </si>
  <si>
    <t xml:space="preserve">PEDRA BRANCA</t>
  </si>
  <si>
    <t xml:space="preserve">6926231</t>
  </si>
  <si>
    <t xml:space="preserve">4.443167003624339, -60.26380790012496</t>
  </si>
  <si>
    <t xml:space="preserve">COMUNIDADE INDIGENA PEDRA BRANCA, UIRAMUTÃ - RR</t>
  </si>
  <si>
    <t xml:space="preserve">https://maps.app.goo.gl/2qJnWT8faqeThkjk9</t>
  </si>
  <si>
    <t xml:space="preserve">PEDRA PRETA</t>
  </si>
  <si>
    <t xml:space="preserve">2657317</t>
  </si>
  <si>
    <t xml:space="preserve">4.712820316482065, -60.47468065876593</t>
  </si>
  <si>
    <t xml:space="preserve">COMUNIDADE INDIGENA PEDRA PRETA, UIRAMUTÃ - RR</t>
  </si>
  <si>
    <t xml:space="preserve">https://maps.app.goo.gl/dQWeFbp8u4mHwc5x8</t>
  </si>
  <si>
    <t xml:space="preserve">PEDREIRA</t>
  </si>
  <si>
    <t xml:space="preserve">7459238</t>
  </si>
  <si>
    <t xml:space="preserve">4.427097492435397, -60.82448244600989</t>
  </si>
  <si>
    <t xml:space="preserve">COMUNIDADE INDIGENA PEDREIRA, PACARAIMA - RR</t>
  </si>
  <si>
    <t xml:space="preserve">https://maps.app.goo.gl/bf99Cn45QLfWSiwX8</t>
  </si>
  <si>
    <t xml:space="preserve">PIUM</t>
  </si>
  <si>
    <t xml:space="preserve">2319934</t>
  </si>
  <si>
    <t xml:space="preserve">3.4118692887353874, -61.09897606527849</t>
  </si>
  <si>
    <t xml:space="preserve">COMUNIDADE INDIGENA PIUM, ALTO ALEGRE - RR</t>
  </si>
  <si>
    <t xml:space="preserve">https://maps.app.goo.gl/occn3xttGRTK3kSF6</t>
  </si>
  <si>
    <t xml:space="preserve">PIUM DO MANOÁ</t>
  </si>
  <si>
    <t xml:space="preserve">2320134</t>
  </si>
  <si>
    <t xml:space="preserve">2.963768980567713, -59.97631517135546</t>
  </si>
  <si>
    <t xml:space="preserve">COMUNIDADE INDIGENA PIUM DO MANOA, BONFIM - RR</t>
  </si>
  <si>
    <t xml:space="preserve">https://maps.app.goo.gl/XtP3hS5f8Wv9ncv89</t>
  </si>
  <si>
    <t xml:space="preserve">RAPOSA I</t>
  </si>
  <si>
    <t xml:space="preserve">7536593</t>
  </si>
  <si>
    <t xml:space="preserve">3.810049560554247, -60.087786280800636</t>
  </si>
  <si>
    <t xml:space="preserve">COMUNIDADE INDIGENA RAPOSA I, NORMANDIA - RR</t>
  </si>
  <si>
    <t xml:space="preserve">https://maps.app.goo.gl/5gtwMorv83AuWAJX9</t>
  </si>
  <si>
    <t xml:space="preserve">ROÇA</t>
  </si>
  <si>
    <t xml:space="preserve">4243838</t>
  </si>
  <si>
    <t xml:space="preserve">3.79227274992002, -60.5127342797463</t>
  </si>
  <si>
    <t xml:space="preserve">COMUNIDADE INDIGENA ROÇA, PACARAIMA - RR</t>
  </si>
  <si>
    <t xml:space="preserve">https://maps.app.goo.gl/fXpkXqsxwT58HwwbA</t>
  </si>
  <si>
    <t xml:space="preserve">7536585</t>
  </si>
  <si>
    <t xml:space="preserve">3.933745889622514, -59.596969448157346</t>
  </si>
  <si>
    <t xml:space="preserve">COMUNIDADE INDIGENA SANTA CRUZ, NORMANDIA - RR</t>
  </si>
  <si>
    <t xml:space="preserve">https://maps.app.goo.gl/A5A5zECwAarTNwmcA</t>
  </si>
  <si>
    <t xml:space="preserve">2319675</t>
  </si>
  <si>
    <t xml:space="preserve">4.1383197586718214, -61.34254813510184</t>
  </si>
  <si>
    <t xml:space="preserve">COMUNIDADE INDIGENA SANTA INES, AMAJARI - RR</t>
  </si>
  <si>
    <t xml:space="preserve">https://maps.app.goo.gl/v2wS6kVuQuCxdZ7D6</t>
  </si>
  <si>
    <t xml:space="preserve">POLO BASE INDIGENA SANTA MARIA</t>
  </si>
  <si>
    <t xml:space="preserve">7536690</t>
  </si>
  <si>
    <t xml:space="preserve">4.172217769795268, -60.13334775053147</t>
  </si>
  <si>
    <t xml:space="preserve">COMUNIDADE INDIGENA SANTA MARIA, NORMANDIA - RR</t>
  </si>
  <si>
    <t xml:space="preserve">https://maps.app.goo.gl/qHsWf4kvPGFesjdj8</t>
  </si>
  <si>
    <t xml:space="preserve">SERRA DO SOL</t>
  </si>
  <si>
    <t xml:space="preserve">6926274</t>
  </si>
  <si>
    <t xml:space="preserve">4.942862983893858, -60.47023785981996</t>
  </si>
  <si>
    <t xml:space="preserve">COMUNIDADE INDIGENA SERRA DO SOL, UIRAMUTÃ - RR</t>
  </si>
  <si>
    <t xml:space="preserve">https://maps.app.goo.gl/hLFWKAYoHJL3Rmcd8</t>
  </si>
  <si>
    <t xml:space="preserve">SERRA DO TRUARUM</t>
  </si>
  <si>
    <t xml:space="preserve">SERRA DO TRUARU</t>
  </si>
  <si>
    <t xml:space="preserve">6985564</t>
  </si>
  <si>
    <t xml:space="preserve">3.2715657690272253, -60.67338525695261</t>
  </si>
  <si>
    <t xml:space="preserve">COMUNIDADE INDIGENA SERRA DO TRUARU, BOA VISTA - RR</t>
  </si>
  <si>
    <t xml:space="preserve">https://www.google.com/maps/place/3%C2%B016'17.6%22N+60%C2%B040'24.2%22W/@3.2715658,-60.674198,493m/data=!3m2!1e3!4b1!4m4!3m3!8m2!3d3.2715658!4d-60.6733853?entry=ttu&amp;g_ep=EgoyMDI2MDgzMC4wIKXMDSoASAFQAw%3D%3D</t>
  </si>
  <si>
    <t xml:space="preserve">SOROCAIMA II</t>
  </si>
  <si>
    <t xml:space="preserve">4229215</t>
  </si>
  <si>
    <t xml:space="preserve">4.414563248058197, -61.16115904062316</t>
  </si>
  <si>
    <t xml:space="preserve">COMUNIDADE INDIGENA SOROCAIMA II, PACARAIMA - RR</t>
  </si>
  <si>
    <t xml:space="preserve">https://maps.app.goo.gl/DY2EmZ3QJhBY7Rh98</t>
  </si>
  <si>
    <t xml:space="preserve">7536607</t>
  </si>
  <si>
    <t xml:space="preserve">3.9605210330924194, -60.4392176298093</t>
  </si>
  <si>
    <t xml:space="preserve">COMUNIDADE INDIGENA SAO FRANCISCO, NORMANDIA - RR</t>
  </si>
  <si>
    <t xml:space="preserve">https://maps.app.goo.gl/d9JgKjUDqDsW19UcA</t>
  </si>
  <si>
    <t xml:space="preserve">TABALASCADA</t>
  </si>
  <si>
    <t xml:space="preserve">POSTO DE SAUDE INDIGENA TABALASCADA</t>
  </si>
  <si>
    <t xml:space="preserve">2320320</t>
  </si>
  <si>
    <t xml:space="preserve">2.674210739041337, -60.58440280107623</t>
  </si>
  <si>
    <t xml:space="preserve">COMUNIDADE INDIGENA TABALASCADA, CANTA - RR</t>
  </si>
  <si>
    <t xml:space="preserve">https://maps.app.goo.gl/tNN8sYAKSfofWYE69</t>
  </si>
  <si>
    <t xml:space="preserve">TESO DO GAVIÃO</t>
  </si>
  <si>
    <t xml:space="preserve">TESO DO GAVIAO</t>
  </si>
  <si>
    <t xml:space="preserve">9232214</t>
  </si>
  <si>
    <t xml:space="preserve">4.121976693153942, -60.3611760360004</t>
  </si>
  <si>
    <t xml:space="preserve">COMUNIDADE INDIGENA TESO DO GAVIAO, NORMANDIA - RR</t>
  </si>
  <si>
    <t xml:space="preserve">https://maps.app.goo.gl/Gh6TsXLjX3ePT3477</t>
  </si>
  <si>
    <t xml:space="preserve">TRÊS CORAÇÕES</t>
  </si>
  <si>
    <t xml:space="preserve">7293852</t>
  </si>
  <si>
    <t xml:space="preserve">3.644759718069992, -60.97591670170126</t>
  </si>
  <si>
    <t xml:space="preserve">COMUNIDADE INDIGENA DOS TRES CORACOES, AMAJARI - RR</t>
  </si>
  <si>
    <t xml:space="preserve">https://maps.app.goo.gl/Fga9HnZfNNicQ7SJA</t>
  </si>
  <si>
    <t xml:space="preserve">VISTA ALEGRE</t>
  </si>
  <si>
    <t xml:space="preserve">2319802</t>
  </si>
  <si>
    <t xml:space="preserve">3.112340958176029, -60.5010703401102</t>
  </si>
  <si>
    <t xml:space="preserve">COMUNIDADE INDIGENA VISTA ALEGRE, BOA VISTA - RR</t>
  </si>
  <si>
    <t xml:space="preserve">https://maps.app.goo.gl/CLwTfWpBCSsNW7gUA</t>
  </si>
  <si>
    <t xml:space="preserve">WILLIMON</t>
  </si>
  <si>
    <t xml:space="preserve">7027451</t>
  </si>
  <si>
    <t xml:space="preserve">4.634018345587382, -60.17749476559762</t>
  </si>
  <si>
    <t xml:space="preserve">COMUNIDADE INDIGENA WILLIMON, UIRAMUTÃ - RR</t>
  </si>
  <si>
    <t xml:space="preserve">https://maps.app.goo.gl/1xaRF7UFpqe5ig726</t>
  </si>
  <si>
    <t xml:space="preserve">CARACARAÍ</t>
  </si>
  <si>
    <t xml:space="preserve">AJARANI</t>
  </si>
  <si>
    <t xml:space="preserve">6954510</t>
  </si>
  <si>
    <t xml:space="preserve">2.0099440420929082, -61.47089957615028</t>
  </si>
  <si>
    <t xml:space="preserve">AREA INDIGENA AJARANI, S/N, AREA INDIGENA, CARACARAI - RR</t>
  </si>
  <si>
    <t xml:space="preserve">https://www.google.com/maps/place/2%C2%B000'35.8%22N+61%C2%B028'15.2%22W/@2.0099453,-61.4715433,272m/data=!3m2!1e3!4b1!4m4!3m3!8m2!3d2.009944!4d-61.4708996?entry=ttu&amp;g_ep=EgoyMDI2MDkxMy4wIKXMDSoASAFQAw%3D%3D</t>
  </si>
  <si>
    <t xml:space="preserve">MUCAJAÍ</t>
  </si>
  <si>
    <t xml:space="preserve">ALTO CATRIMANI</t>
  </si>
  <si>
    <t xml:space="preserve">7170815</t>
  </si>
  <si>
    <t xml:space="preserve">2.375427624071088, -63.00580247744296</t>
  </si>
  <si>
    <t xml:space="preserve">ALTO CATRIMANI, ZONA RURAL, MUCAJAI - RR</t>
  </si>
  <si>
    <t xml:space="preserve">https://maps.app.goo.gl/2U65BU2e24Bjoaas6</t>
  </si>
  <si>
    <t xml:space="preserve">ALTO MUCAJAI</t>
  </si>
  <si>
    <t xml:space="preserve">ALTO MUCAJAÍ</t>
  </si>
  <si>
    <t xml:space="preserve">6856500</t>
  </si>
  <si>
    <t xml:space="preserve">2.759522712343526, -62.22302523182349</t>
  </si>
  <si>
    <t xml:space="preserve">COMUNIDADE ALTO MUCAJAI, S/N, RURAL, ALTO ALEGRE - RR</t>
  </si>
  <si>
    <t xml:space="preserve">https://www.google.com/maps/place/2%C2%B045'34.3%22N+62%C2%B013'22.9%22W/@2.7595281,-62.2256001,1086m/data=!3m2!1e3!4b1!4m4!3m3!8m2!3d2.7595227!4d-62.2230252?entry=ttu&amp;g_ep=EgoyMDI2MDkxMy4wIKXMDSoASAFQAw%3D%3D</t>
  </si>
  <si>
    <t xml:space="preserve">APIAU</t>
  </si>
  <si>
    <t xml:space="preserve">APIAÚ</t>
  </si>
  <si>
    <t xml:space="preserve">7170793</t>
  </si>
  <si>
    <t xml:space="preserve">2.500984219420992, -61.76650162903151</t>
  </si>
  <si>
    <t xml:space="preserve">ESTRADA VICINAL 22, S/N, APIAU, MUCAJAI - RR</t>
  </si>
  <si>
    <t xml:space="preserve">https://www.google.com/maps/place/2%C2%B030'03.5%22N+61%C2%B045'59.4%22W/@2.5010322,-61.7665102,68m/data=!3m1!1e3!4m4!3m3!8m2!3d2.5009842!4d-61.7665016?entry=ttu&amp;g_ep=EgoyMDI2MDkxMy4wIKXMDSoASAFQAw%3D%3D</t>
  </si>
  <si>
    <t xml:space="preserve">ARATHA-U</t>
  </si>
  <si>
    <t xml:space="preserve">ARATHAÚ</t>
  </si>
  <si>
    <t xml:space="preserve">6733484</t>
  </si>
  <si>
    <t xml:space="preserve">3.158921134728477, -63.77908492833121</t>
  </si>
  <si>
    <t xml:space="preserve">DISTRITO SANITARIO ESPECIAL INDIGENA YANOMAMI, S/N, ALTO ALEGRE - RR</t>
  </si>
  <si>
    <t xml:space="preserve">https://maps.app.goo.gl/uoseEtUt3xudN8ef7</t>
  </si>
  <si>
    <t xml:space="preserve">AUARIS</t>
  </si>
  <si>
    <t xml:space="preserve">6784542</t>
  </si>
  <si>
    <t xml:space="preserve">4.0026693810967835, -64.48910406669222</t>
  </si>
  <si>
    <t xml:space="preserve">AUARIS, S/N, AMAJARI - RR</t>
  </si>
  <si>
    <t xml:space="preserve">https://www.google.com/maps/place/4%C2%B000'09.6%22N+64%C2%B029'20.8%22W/@4.0026707,-64.4897478,271m/data=!3m2!1e3!4b1!4m4!3m3!8m2!3d4.0026694!4d-64.4891041?entry=ttu&amp;g_ep=EgoyMDI2MDkxMy4wIKXMDSoASAFQAw%3D%3D</t>
  </si>
  <si>
    <t xml:space="preserve">BAIXO CATRIMANI</t>
  </si>
  <si>
    <t xml:space="preserve">6954456</t>
  </si>
  <si>
    <t xml:space="preserve">1.072096167255488, -62.17496459388033</t>
  </si>
  <si>
    <t xml:space="preserve">AREA INDIGENA BAIXO CATRIMANI, S/N, CARACARAI - RR</t>
  </si>
  <si>
    <t xml:space="preserve">https://www.google.com/maps/place/Baixo+Catrimani/@1.0720113,-62.1750593,156m/data=!3m1!1e3!4m6!3m5!1s0x8df387005a5f9f7f:0x4b0ce18f672a8c05!8m2!3d1.0720952!4d-62.1749635!16s%2Fg%2F11vxyyf_5_?entry=ttu&amp;g_ep=EgoyMDI2MDgwNS4xIKXMDSoASAFQAw%3D%3D</t>
  </si>
  <si>
    <t xml:space="preserve">BAIXO MUCAJAI</t>
  </si>
  <si>
    <t xml:space="preserve">6856306</t>
  </si>
  <si>
    <t xml:space="preserve">2.734384232815193, -62.017246183410805</t>
  </si>
  <si>
    <t xml:space="preserve">COMUNIDADE YANOMAMI, S/N, RURAL, ALTO ALEGRE - RR</t>
  </si>
  <si>
    <t xml:space="preserve">https://www.google.com/maps/place/2%C2%B044'03.8%22N+62%C2%B001'02.1%22W/@2.7343855,-62.0178899,271m/data=!3m2!1e3!4b1!4m4!3m3!8m2!3d2.7343842!4d-62.0172462?entry=ttu&amp;g_ep=EgoyMDI2MDkxMy4wIKXMDSoASAFQAw%3D%3D</t>
  </si>
  <si>
    <t xml:space="preserve">CASA DE SAUDE INDIGENA YANOMAMI E YEKWANA</t>
  </si>
  <si>
    <t xml:space="preserve">2320665</t>
  </si>
  <si>
    <t xml:space="preserve">2.868153371652584, -60.707764429609014</t>
  </si>
  <si>
    <t xml:space="preserve">COLONIA MONTE CRISTO BAIRRO MONTE CRISTO - BOA VISTA- RR</t>
  </si>
  <si>
    <t xml:space="preserve">https://www.google.com/maps/place/2%C2%B052'05.3%22N+60%C2%B042'28.0%22W/@2.8681288,-60.7076965,111m/data=!3m1!1e3!4m4!3m3!8m2!3d2.8681472!4d-60.7077639?entry=ttu&amp;g_ep=EgoyMDI2MDkxMy4wIKXMDSoASAFQAw%3D%3D</t>
  </si>
  <si>
    <t xml:space="preserve">BUDU-U</t>
  </si>
  <si>
    <t xml:space="preserve">POLO BASE BUDU U</t>
  </si>
  <si>
    <t xml:space="preserve">9635513</t>
  </si>
  <si>
    <t xml:space="preserve">3.3188301702490257, -63.24795659825475</t>
  </si>
  <si>
    <t xml:space="preserve">COMUNIDADE INDÍGENA BUDU U, ALTO ALEGRE - RR</t>
  </si>
  <si>
    <t xml:space="preserve">https://www.google.com/maps/place/3%C2%B019'07.6%22N+63%C2%B014'52.6%22W/@3.3191836,-63.2540291,2170m/data=!3m1!1e3!4m4!3m3!8m2!3d3.3187806!4d-63.2479361?entry=ttu&amp;g_ep=EgoyMDI2MDkxMy4wIKXMDSoASAFQAw%3D%3D</t>
  </si>
  <si>
    <t xml:space="preserve">ERICÓ</t>
  </si>
  <si>
    <t xml:space="preserve">6784526</t>
  </si>
  <si>
    <t xml:space="preserve">3.635688439051046, -62.398455479096334</t>
  </si>
  <si>
    <t xml:space="preserve">COMUNIDADE INDÍGENA ERICO, ZONA RURAL, AMAJARI - RR</t>
  </si>
  <si>
    <t xml:space="preserve">https://www.google.com/maps/place/3%C2%B038'08.5%22N+62%C2%B023'54.4%22W/@3.6356906,-62.3995073,542m/data=!3m2!1e3!4b1!4m4!3m3!8m2!3d3.6356884!4d-62.3984555?entry=ttu&amp;g_ep=EgoyMDI2MDkxMy4wIKXMDSoASAFQAw%3D%3D</t>
  </si>
  <si>
    <t xml:space="preserve">HAKOMA</t>
  </si>
  <si>
    <t xml:space="preserve">6856586</t>
  </si>
  <si>
    <t xml:space="preserve">2.7227369132172594, -63.57878873651563</t>
  </si>
  <si>
    <t xml:space="preserve">COMUNIDADE HAKOMA, ZONA RURAL, ALTO ALEGRE - RR</t>
  </si>
  <si>
    <t xml:space="preserve">https://www.google.com/maps/place/Hakoma/@2.7231597,-63.5908525,3344m/data=!3m1!1e3!4m6!3m5!1s0x8dee55001ba5b415:0xb0b56c298a49112c!8m2!3d2.7226012!4d-63.5786131!16s%2Fg%2F11w_djhvnx?entry=ttu&amp;g_ep=EgoyMDI2MDgwNS4xIKXMDSoASAFQAw%3D%3D</t>
  </si>
  <si>
    <t xml:space="preserve">HALIKATO-U</t>
  </si>
  <si>
    <t xml:space="preserve">HALIKATO U</t>
  </si>
  <si>
    <t xml:space="preserve">9635505</t>
  </si>
  <si>
    <t xml:space="preserve">3.223147663321311, -63.2023238328687</t>
  </si>
  <si>
    <t xml:space="preserve">COMUNIDADE INDÍGENA HALIKATO-U, ALTO ALEGRE - RR</t>
  </si>
  <si>
    <t xml:space="preserve">https://www.google.com/maps/place/3%C2%B013'23.3%22N+63%C2%B012'08.4%22W/@3.2219238,-63.2030641,543m/data=!3m1!1e3!4m4!3m3!8m2!3d3.2231477!4d-63.2023238?entry=ttu&amp;g_ep=EgoyMDI2MDkxMy4wIKXMDSoASAFQAw%3D%3D</t>
  </si>
  <si>
    <t xml:space="preserve">HAXIU</t>
  </si>
  <si>
    <t xml:space="preserve">6856330</t>
  </si>
  <si>
    <t xml:space="preserve">2.6716923289729997, -63.74552028952818</t>
  </si>
  <si>
    <t xml:space="preserve">COMUNIDADE HAXIU, ZONA RURAL, ALTO ALEGRE - RR</t>
  </si>
  <si>
    <t xml:space="preserve">https://www.google.com/maps?q=2.671670814,-63.74533774</t>
  </si>
  <si>
    <t xml:space="preserve">HOKOLASSIMU</t>
  </si>
  <si>
    <t xml:space="preserve">9586970</t>
  </si>
  <si>
    <t xml:space="preserve">3.8487194081562826, -64.43810208825506</t>
  </si>
  <si>
    <t xml:space="preserve">COMUNIDADE INDÍGENA HOKOLASIMU, S/N, AMAJARI - RR</t>
  </si>
  <si>
    <t xml:space="preserve">https://www.google.com/maps/place/3%C2%B050'55.4%22N+64%C2%B026'17.2%22W/@3.8487247,-64.440677,1084m/data=!3m2!1e3!4b1!4m4!3m3!8m2!3d3.8487194!4d-64.4381021?entry=ttu&amp;g_ep=EgoyMDI2MDkxMy4wIKXMDSoASAFQAw%3D%3D</t>
  </si>
  <si>
    <t xml:space="preserve">IRACEMA</t>
  </si>
  <si>
    <t xml:space="preserve">HOMOXI</t>
  </si>
  <si>
    <t xml:space="preserve">7163223</t>
  </si>
  <si>
    <t xml:space="preserve">2.4978514913725296, -63.730173602703374</t>
  </si>
  <si>
    <t xml:space="preserve">COMUNIDADE INDÍGENA HOMOXI, IRACEMA - RR</t>
  </si>
  <si>
    <t xml:space="preserve">https://www.google.com/maps/place/2%C2%B029'52.3%22N+63%C2%B043'48.6%22W/@2.4978569,-63.7327485,1086m/data=!3m2!1e3!4b1!4m4!3m3!8m2!3d2.4978515!4d-63.7301736?entry=ttu&amp;g_ep=EgoyMDI2MDkxMy4wIKXMDSoASAFQAw%3D%3D</t>
  </si>
  <si>
    <t xml:space="preserve">KALISSE</t>
  </si>
  <si>
    <t xml:space="preserve">UBSI KALISSE</t>
  </si>
  <si>
    <t xml:space="preserve">9587020</t>
  </si>
  <si>
    <t xml:space="preserve">4.077797138667723, -64.39798251605536</t>
  </si>
  <si>
    <t xml:space="preserve">COMUNIDADE INDÍGENA KALISSE, S/N, AMAJARI - RR</t>
  </si>
  <si>
    <t xml:space="preserve">https://www.google.com/maps/place/UBSI+Kalisse/@4.0777175,-64.3981393,186m/data=!3m1!1e3!4m6!3m5!1s0x8de7d700165ac26b:0x14b0e9241919eea7!8m2!3d4.0777729!4d-64.3979807!16s%2Fg%2F11vs0kw_qt?entry=ttu&amp;g_ep=EgoyMDI2MDgwNS4xIKXMDSoASAFQAw%3D%3D</t>
  </si>
  <si>
    <t xml:space="preserve">KATANA</t>
  </si>
  <si>
    <t xml:space="preserve">UNIDADE BASICA DE SAUDE INDIGENA KATANA</t>
  </si>
  <si>
    <t xml:space="preserve">5471796</t>
  </si>
  <si>
    <t xml:space="preserve">3.8597899064242376, -64.51036882100935</t>
  </si>
  <si>
    <t xml:space="preserve">COMUNIDADE INDIGENA KATANA, AMAJARI - RR</t>
  </si>
  <si>
    <t xml:space="preserve">https://www.google.com/maps/place/3%C2%B051'35.2%22N+64%C2%B030'37.3%22W/@3.8597877,-64.5103705,1355m/data=!3m1!1e3!4m4!3m3!8m2!3d3.859788!4d-64.510369?entry=ttu&amp;g_ep=EgoyMDI2MDkyMS4wIKXMDSoASAFQAw%3D%3D</t>
  </si>
  <si>
    <t xml:space="preserve">KATAROA</t>
  </si>
  <si>
    <t xml:space="preserve">9635602</t>
  </si>
  <si>
    <t xml:space="preserve">2.9651132776223945, -63.889106116289966</t>
  </si>
  <si>
    <t xml:space="preserve">DISTRITO SANITÁRIO YANOMAMI, ALTO ALEGRE - RR</t>
  </si>
  <si>
    <t xml:space="preserve">https://www.google.com/maps/place/2%C2%B057'54.4%22N+63%C2%B053'20.8%22W/@2.965055,-63.8893015,96m/data=!3m1!1e3!4m4!3m3!8m2!3d2.9651083!4d-63.8891083?entry=ttu&amp;g_ep=EgoyMDI2MDkxMy4wIKXMDSoASAFQAw%3D%3D</t>
  </si>
  <si>
    <t xml:space="preserve">KAYANAÚ</t>
  </si>
  <si>
    <t xml:space="preserve">7163245</t>
  </si>
  <si>
    <t xml:space="preserve">2.7579883215018937, -62.90669266574524</t>
  </si>
  <si>
    <t xml:space="preserve">COMUNIDADE KAYANAU, ZONA RURAL, IRACEMA - RR</t>
  </si>
  <si>
    <t xml:space="preserve">https://www.google.com/maps/place/2%C2%B045'28.8%22N+62%C2%B054'24.1%22W/@2.7579896,-62.9073364,271m/data=!3m2!1e3!4b1!4m4!3m3!8m2!3d2.7579883!4d-62.9066927?entry=ttu&amp;g_ep=EgoyMDI2MDkxMy4wIKXMDSoASAFQAw%3D%3D</t>
  </si>
  <si>
    <t xml:space="preserve">KETAA</t>
  </si>
  <si>
    <t xml:space="preserve">6856357</t>
  </si>
  <si>
    <t xml:space="preserve">2.5220585946393568, -63.88411726563228</t>
  </si>
  <si>
    <t xml:space="preserve">COMUNIDADE KETAA, S/N, RURAL, ALTO ALEGRE - RR</t>
  </si>
  <si>
    <t xml:space="preserve">https://www.google.com/maps/place/2%C2%B031'19.4%22N+63%C2%B053'02.8%22W/@2.5239075,-63.8872716,1086m/data=!3m1!1e3!4m4!3m3!8m2!3d2.5220586!4d-63.8841173?entry=ttu&amp;g_ep=EgoyMDI2MDkxMy4wIKXMDSoASAFQAw%3D%3D</t>
  </si>
  <si>
    <t xml:space="preserve">KOLULU</t>
  </si>
  <si>
    <t xml:space="preserve">UBSI KOLULU</t>
  </si>
  <si>
    <t xml:space="preserve">9587012</t>
  </si>
  <si>
    <t xml:space="preserve">3.9610243645252794, -64.45876182441523</t>
  </si>
  <si>
    <t xml:space="preserve">COMUNIDADE INDÍGENA KOLULU, S/N, AMAJARI - RR</t>
  </si>
  <si>
    <t xml:space="preserve">https://maps.app.goo.gl/Gxyt8RVoZhzcVKLX6</t>
  </si>
  <si>
    <t xml:space="preserve">KOREKOREMA</t>
  </si>
  <si>
    <t xml:space="preserve">5504856</t>
  </si>
  <si>
    <t xml:space="preserve">3.238183736336492, -62.59408996096434</t>
  </si>
  <si>
    <t xml:space="preserve">COMUNIDADE INDÍGENA KOREKOREMA, ALTO ALEGRE - RR</t>
  </si>
  <si>
    <t xml:space="preserve">https://www.google.com/maps/place/3%C2%B014'17.5%22N+62%C2%B035'38.7%22W/@3.2382597,-62.5941074,68m/data=!3m1!1e3!4m4!3m3!8m2!3d3.2381833!4d-62.5940917?entry=ttu&amp;g_ep=EgoyMDI2MDkxMy4wIKXMDSoASAFQAw%3D%3D</t>
  </si>
  <si>
    <t xml:space="preserve">KURATANHA</t>
  </si>
  <si>
    <t xml:space="preserve">9586989</t>
  </si>
  <si>
    <t xml:space="preserve">3.7646232402839397, -63.98754590885203</t>
  </si>
  <si>
    <t xml:space="preserve">KURATAN TUCUXIM, S/N, AMAJARI - RR</t>
  </si>
  <si>
    <t xml:space="preserve">https://maps.app.goo.gl/QZPqHKmbFKuu97hQ9</t>
  </si>
  <si>
    <t xml:space="preserve">MALOCA PAAPIÚ</t>
  </si>
  <si>
    <t xml:space="preserve">7163231</t>
  </si>
  <si>
    <t xml:space="preserve">2.660008032917971, -63.15645670009723</t>
  </si>
  <si>
    <t xml:space="preserve">COMUNIDADE MALOCA PAAPIU, ZONA RURAL, IRACEMA - RR</t>
  </si>
  <si>
    <t xml:space="preserve">https://www.google.com/maps/place/2%C2%B039'36.0%22N+63%C2%B009'23.2%22W/@2.6600103,-63.1575393,543m/data=!3m2!1e3!4b1!4m4!3m3!8m2!3d2.660008!4d-63.1564567?entry=ttu&amp;g_ep=EgoyMDI2MDkxMy4wIKXMDSoASAFQAw%3D%3D</t>
  </si>
  <si>
    <t xml:space="preserve">MARAXI-U</t>
  </si>
  <si>
    <t xml:space="preserve">POLO BASE MARAXIU</t>
  </si>
  <si>
    <t xml:space="preserve">5674913</t>
  </si>
  <si>
    <t xml:space="preserve">2.7354445540870342, -63.45345256611093</t>
  </si>
  <si>
    <t xml:space="preserve">COMUNIDADE INDIGENA MARAXI-U, IRACEMA - RR</t>
  </si>
  <si>
    <t xml:space="preserve">https://www.google.com/maps/place/2%C2%B044'07.6%22N+63%C2%B027'12.4%22W/@2.7354469,-63.4545669,543m/data=!3m2!1e3!4b1!4m4!3m3!8m2!3d2.7354446!4d-63.4534526?entry=ttu&amp;g_ep=EgoyMDI2MDkxMy4wIKXMDSoASAFQAw%3D%3D</t>
  </si>
  <si>
    <t xml:space="preserve">MISSÃO CATRIMANI</t>
  </si>
  <si>
    <t xml:space="preserve">6954480</t>
  </si>
  <si>
    <t xml:space="preserve">1.7394812829428083, -62.28660192011627</t>
  </si>
  <si>
    <t xml:space="preserve">AREA INDIGENA MISSAO CATRIMANI, ZONA RURAL, CARACARAI - RR</t>
  </si>
  <si>
    <t xml:space="preserve">https://www.google.com/maps/place/1%C2%B044'22.1%22N+62%C2%B017'11.8%22W/@1.7394827,-62.2872645,272m/data=!3m2!1e3!4b1!4m4!3m3!8m2!3d1.7394813!4d-62.2866019?entry=ttu&amp;g_ep=EgoyMDI2MDkxMy4wIKXMDSoASAFQAw%3D%3D</t>
  </si>
  <si>
    <t xml:space="preserve">OLOMAI</t>
  </si>
  <si>
    <t xml:space="preserve">9586997</t>
  </si>
  <si>
    <t xml:space="preserve">3.9266535896548325, -64.18407601836164</t>
  </si>
  <si>
    <t xml:space="preserve">COMUNIDADE INDÍGENA OLOMAI, S/N, AMAJARI - RR</t>
  </si>
  <si>
    <t xml:space="preserve">https://www.google.com/maps/place/3%C2%B055'36.0%22N+64%C2%B011'02.7%22W/@3.9266536,-64.1850175,493m/data=!3m2!1e3!4b1!4m4!3m3!8m2!3d3.9266536!4d-64.184076?entry=ttu&amp;g_ep=EgoyMDI2MDkwMi4wIKXMDSoASAFQAw%3D%3D</t>
  </si>
  <si>
    <t xml:space="preserve">ONKIOLA</t>
  </si>
  <si>
    <t xml:space="preserve">POLO BASE ONKIOLA</t>
  </si>
  <si>
    <t xml:space="preserve">9587004</t>
  </si>
  <si>
    <t xml:space="preserve">3.7098328037928407, -64.15973612817331</t>
  </si>
  <si>
    <t xml:space="preserve">COMUNIDADE INDÍGENA ONKIOLA, AMAJARI - RR</t>
  </si>
  <si>
    <t xml:space="preserve">https://www.google.com/maps/place/Onkiola/@3.7096183,-64.1619574,1131m/data=!3m1!1e3!4m6!3m5!1s0x8de899007638a281:0x979b0fa3b774a389!8m2!3d3.7098141!4d-64.1597622!16s%2Fg%2F11zg7ftqs2?entry=ttu&amp;g_ep=EgoyMDI2MDgyNi4wIKXMDSoASAFQAw%3D%3D</t>
  </si>
  <si>
    <t xml:space="preserve">PALIMIU</t>
  </si>
  <si>
    <t xml:space="preserve">PALIMIÚ</t>
  </si>
  <si>
    <t xml:space="preserve">6856497</t>
  </si>
  <si>
    <t xml:space="preserve">3.3326260863440558, -62.970707112523</t>
  </si>
  <si>
    <t xml:space="preserve">COMUNIDADE PALIMIU, ZONA RURAL, ALTO ALEGRE - RR</t>
  </si>
  <si>
    <t xml:space="preserve">https://www.google.com/maps/place/3%C2%B019'57.5%22N+62%C2%B058'14.6%22W/@3.3326276,-62.9714508,542m/data=!3m2!1e3!4b1!4m4!3m3!8m2!3d3.3326261!4d-62.9707071?entry=ttu&amp;g_ep=EgoyMDI2MDkxMy4wIKXMDSoASAFQAw%3D%3D</t>
  </si>
  <si>
    <t xml:space="preserve">PARAFURI</t>
  </si>
  <si>
    <t xml:space="preserve">6856365</t>
  </si>
  <si>
    <t xml:space="preserve">3.2837058407126665, -63.85079544036798</t>
  </si>
  <si>
    <t xml:space="preserve">COMUNIDADE PARAFURI, ZONA RURAL, ALTO ALEGRE - RR</t>
  </si>
  <si>
    <t xml:space="preserve">https://www.google.com/maps/place/3%C2%B017'01.3%22N+63%C2%B051'02.9%22W/@3.2837112,-63.8533703,1035m/data=!3m2!1e3!4b1!4m4!3m3!8m2!3d3.2837058!4d-63.8507954?entry=ttu&amp;g_ep=EgoyMDI2MDkxMy4wIKXMDSoASAFQAw%3D%3D</t>
  </si>
  <si>
    <t xml:space="preserve">PARIMA</t>
  </si>
  <si>
    <t xml:space="preserve">POLO BASE ARATHAU PARIMA</t>
  </si>
  <si>
    <t xml:space="preserve">3.15935957005601, -63.77834462573283</t>
  </si>
  <si>
    <t xml:space="preserve">POLO BASE ARATHA-Ú, TERRA INDÍGENA YANOMAMI, ALTO ALEGRE - RR.</t>
  </si>
  <si>
    <t xml:space="preserve">https://www.google.com/maps/place/3%C2%B009'33.7%22N+63%C2%B046'42.0%22W/@3.159365,-63.7809195,1085m/data=!3m2!1e3!4b1!4m4!3m3!8m2!3d3.1593596!4d-63.7783446?entry=ttu&amp;g_ep=EgoyMDI2MDkxMy4wIKXMDSoASAFQAw%3D%3D</t>
  </si>
  <si>
    <t xml:space="preserve">PEWAÚ</t>
  </si>
  <si>
    <t xml:space="preserve">PEWAU</t>
  </si>
  <si>
    <t xml:space="preserve">9635580</t>
  </si>
  <si>
    <t xml:space="preserve">2.7869123691936686, -62.406895589930805</t>
  </si>
  <si>
    <t xml:space="preserve">UNIDADE BASICA DE SAUDE INDIGENA PEWAU, S/N, ALTO ALEGRE - RR</t>
  </si>
  <si>
    <t xml:space="preserve">https://www.google.com/maps/place/2%C2%B047'12.9%22N+62%C2%B024'24.8%22W/@2.7869137,-62.4075393,259m/data=!3m2!1e3!4b1!4m4!3m3!8m2!3d2.7869124!4d-62.4068956?entry=ttu&amp;g_ep=EgoyMDI2MDkxMy4wIKXMDSoASAFQAw%3D%3D</t>
  </si>
  <si>
    <t xml:space="preserve">POALASAI</t>
  </si>
  <si>
    <t xml:space="preserve">UNIDADE BASICA DE SAUDE INDIGENA POOLASAI TIROPEI</t>
  </si>
  <si>
    <t xml:space="preserve">9586911</t>
  </si>
  <si>
    <t xml:space="preserve">3.653050662503816, -63.89996999678176</t>
  </si>
  <si>
    <t xml:space="preserve">COMUNIDADE INDÍGENA, RIO AUARI, AMAJARI - RR</t>
  </si>
  <si>
    <t xml:space="preserve">https://www.google.com/maps/place/3%C2%B039'11.0%22N+63%C2%B053'59.9%22W/@3.6531424,-63.9002001,114m/data=!3m1!1e3!4m4!3m3!8m2!3d3.6530528!4d-63.8999722?entry=ttu&amp;g_ep=EgoyMDI2MDkxMy4wIKXMDSoASAFQAw%3D%3D</t>
  </si>
  <si>
    <t xml:space="preserve">SANINAU-HOKOMAWEN</t>
  </si>
  <si>
    <t xml:space="preserve">UNIDADE BASICA DE SAUDE INDIGENA SANINAU</t>
  </si>
  <si>
    <t xml:space="preserve">3.454217851623334, -64.10986584866197</t>
  </si>
  <si>
    <t xml:space="preserve">COMUNIDADE INDÍGENA SANINAU HOKOMAWEN, AMAJARI - RR</t>
  </si>
  <si>
    <t xml:space="preserve">https://www.google.com/maps/place/3%C2%B027'15.2%22N+64%C2%B006'35.5%22W/@3.4542179,-64.1116604,1355m/data=!3m2!1e3!4b1!4m4!3m3!8m2!3d3.4542179!4d-64.1098658?entry=ttu&amp;g_ep=EgoyMDI2MDkxNi4wIKXMDSoASAFQAw%3D%3D</t>
  </si>
  <si>
    <t xml:space="preserve">SAÚBA</t>
  </si>
  <si>
    <t xml:space="preserve">6784534</t>
  </si>
  <si>
    <t xml:space="preserve">3.8639160128431462, -62.58099541065815</t>
  </si>
  <si>
    <t xml:space="preserve">COMUNIDADE INDÍGENA SAUBA, AMAJARI - RR</t>
  </si>
  <si>
    <t xml:space="preserve">https://www.google.com/maps/place/3%C2%B051'50.1%22N+62%C2%B034'51.6%22W/@3.8639173,-62.5816391,271m/data=!3m2!1e3!4b1!4m4!3m3!8m2!3d3.863916!4d-62.5809954?entry=ttu&amp;g_ep=EgoyMDI2MDkxMy4wIKXMDSoASAFQAw%3D%3D</t>
  </si>
  <si>
    <t xml:space="preserve">SURUCUCU</t>
  </si>
  <si>
    <t xml:space="preserve">6934404</t>
  </si>
  <si>
    <t xml:space="preserve">2.836737243095519, -63.64196986344701</t>
  </si>
  <si>
    <t xml:space="preserve">ÁREA INDÍGENA MISSÃO SURUCUCU, ALTO ALEGRE - RR</t>
  </si>
  <si>
    <t xml:space="preserve">https://www.google.com/maps/place/Centro+de+refer%C3%AAncia+sa%C3%BAde+indigena+Surucucu/@2.8367629,-63.6514541,1624m/data=!3m1!1e3!4m12!1m5!3m4!2zMsKwNTAnMTguOSJOIDYzwrAzOSczNS45Ilc!8m2!3d2.8385878!4d-63.6599705!3m5!1s0x8def010001d71ea9:0x6780289e3028056e!8m2!3d2.8367224!4d-63.6419263!16s%2Fg%2F11ms_6v44r?entry=ttu&amp;g_ep=EgoyMDI2MDgwNS4xIKXMDSoASAFQAw%3D%3D</t>
  </si>
  <si>
    <t xml:space="preserve">URARICOERA</t>
  </si>
  <si>
    <t xml:space="preserve">6856373</t>
  </si>
  <si>
    <t xml:space="preserve">3.145378386748644, -62.23046492840577</t>
  </si>
  <si>
    <t xml:space="preserve">COMUNIDADE URARICOERA, ZONA RURAL, ALTO ALEGRE - RR</t>
  </si>
  <si>
    <t xml:space="preserve">https://www.google.com/maps/place/3%C2%B008'43.4%22N+62%C2%B013'49.7%22W/@3.1453797,-62.2311086,271m/data=!3m2!1e3!4b1!4m4!3m3!8m2!3d3.1453784!4d-62.2304649?entry=ttu&amp;g_ep=EgoyMDI2MDkxMy4wIKXMDSoASAFQAw%3D%3D</t>
  </si>
  <si>
    <t xml:space="preserve">UXIÚ</t>
  </si>
  <si>
    <t xml:space="preserve">UXIU</t>
  </si>
  <si>
    <t xml:space="preserve">9635599</t>
  </si>
  <si>
    <t xml:space="preserve">2.706459369643877, -62.66881551461435</t>
  </si>
  <si>
    <t xml:space="preserve">COMUNIDADE INDÍGENA UXIU, S/M, ZONA RURAL, ALTO ALEGRE - RR</t>
  </si>
  <si>
    <t xml:space="preserve">https://www.google.com/maps/place/2%C2%B042'23.3%22N+62%C2%B040'07.7%22W/@2.7064607,-62.6694592,271m/data=!3m2!1e3!4b1!4m4!3m3!8m2!3d2.7064594!4d-62.6688155?entry=ttu&amp;g_ep=EgoyMDI2MDkxMy4wIKXMDSoASAFQAw%3D%3D</t>
  </si>
  <si>
    <t xml:space="preserve">WAIKÁS</t>
  </si>
  <si>
    <t xml:space="preserve">6856381</t>
  </si>
  <si>
    <t xml:space="preserve">3.554939071328133, -63.169124818266056</t>
  </si>
  <si>
    <t xml:space="preserve">COMUNIDADE WAIKAS, ZONA RURAL, ALTO ALEGRE - RR</t>
  </si>
  <si>
    <t xml:space="preserve">https://www.google.com/maps/place/3%C2%B033'17.8%22N+63%C2%B010'08.9%22W/@3.5549404,-63.1697685,271m/data=!3m2!1e3!4b1!4m4!3m3!8m2!3d3.5549391!4d-63.1691248?entry=ttu&amp;g_ep=EgoyMDI2MDkxMy4wIKXMDSoASAFQAw%3D%3D</t>
  </si>
  <si>
    <t xml:space="preserve">WAPUTHA</t>
  </si>
  <si>
    <t xml:space="preserve">6856349</t>
  </si>
  <si>
    <t xml:space="preserve">2.9912224790318924, -63.70825331394434</t>
  </si>
  <si>
    <t xml:space="preserve">COMUNIDADE WAPUTHA, ZONA RURAL, ALTO ALEGRE - RR</t>
  </si>
  <si>
    <t xml:space="preserve">https://www.google.com/maps/place/UBSI+WAPUTHA/@2.9914127,-63.7092591,339m/data=!3m1!1e3!4m14!1m7!3m6!1s0x921bff448ede1685:0xa79b9a0d1eb330d7!2sPolo+Base+Vendaval+-+SESAI!8m2!3d-3.4168427!4d-65.8560646!16s%2Fg%2F11vlprpj5w!3m5!1s0x8def1b006e0598a9:0x29605a869e1da9e5!8m2!3d2.9912948!4d-63.7082037!16s%2Fg%2F11yswj1j_z?entry=ttu&amp;g_ep=EgoyMDI2MDgwNS4xIKXMDSoASAFQAw%3D%3D</t>
  </si>
  <si>
    <t xml:space="preserve">WATHOÚ</t>
  </si>
  <si>
    <t xml:space="preserve">2.7807041140501263, -63.32526756740613</t>
  </si>
  <si>
    <t xml:space="preserve">COMUNIDADE INDÍGENA WATHOÚ, ALTO ALEGRE - RR</t>
  </si>
  <si>
    <t xml:space="preserve">https://www.google.com/maps/place/2%C2%B046'50.5%22N+63%C2%B019'31.0%22W/@2.7807054,-63.3259113,271m/data=!3m2!1e3!4b1!4m4!3m3!8m2!3d2.7807041!4d-63.3252676?entry=ttu&amp;g_ep=EgoyMDI2MDkxMy4wIKXMDSoASAFQAw%3D%3D</t>
  </si>
  <si>
    <t xml:space="preserve">XEXENA</t>
  </si>
  <si>
    <t xml:space="preserve">POLO BASE XEXENA</t>
  </si>
  <si>
    <t xml:space="preserve">0987026</t>
  </si>
  <si>
    <t xml:space="preserve">2.0095282604969253, -61.8621733738764</t>
  </si>
  <si>
    <t xml:space="preserve">ZONA RURAL YANOMAMI, IRACEMA - RR</t>
  </si>
  <si>
    <t xml:space="preserve">https://www.google.com/maps/place/POLO+BASE+XEXENA/@2.0137135,-61.8568735,8250m/data=!3m1!1e3!4m6!3m5!1s0x8df2910070c96253:0xa506009bd19a78c8!8m2!3d2.009529!4d-61.8621579!16s%2Fg%2F11vwl7q9qw?entry=ttu&amp;g_ep=EgoyMDI2MDgyNi4wIKXMDSoASAFQAw%3D%3D</t>
  </si>
  <si>
    <t xml:space="preserve">XITEI</t>
  </si>
  <si>
    <t xml:space="preserve">6554350</t>
  </si>
  <si>
    <t xml:space="preserve">2.6073956468153554, -63.87405573517074</t>
  </si>
  <si>
    <t xml:space="preserve">COMUNIDADE XITEI, ZONA RURAL, ALTO ALEGRE - RR</t>
  </si>
  <si>
    <t xml:space="preserve">https://www.google.com/maps/place/Xitei/@2.6078766,-63.8740006,459m/data=!3m1!1e3!4m14!1m7!3m6!1s0x8defbd8f7f5b03b1:0x75df73716307fc14!2sXitei!8m2!3d2.6074278!4d-63.8740611!16s%2Fg%2F11sts3s0nv!3m5!1s0x8defbd8f7f5b03b1:0x75df73716307fc14!8m2!3d2.6074278!4d-63.8740611!16s%2Fg%2F11sts3s0nv?entry=ttu&amp;g_ep=EgoyMDI2MDgwNS4xIKXMDSoASAFQAw%3D%3D</t>
  </si>
  <si>
    <t xml:space="preserve">DSEI  YANOMAMI E YEKWANA</t>
  </si>
  <si>
    <t xml:space="preserve">7893787</t>
  </si>
  <si>
    <t xml:space="preserve">2.8191443044526707, -60.67606662670991</t>
  </si>
  <si>
    <t xml:space="preserve">R. Cecília Brasil, 1043 - Centro, Boa Vista - RR</t>
  </si>
  <si>
    <t xml:space="preserve">https://maps.app.goo.gl/nSMd8aqRLPpEYkso8</t>
  </si>
  <si>
    <t xml:space="preserve">YEKUANA</t>
  </si>
  <si>
    <t xml:space="preserve">UNIDADE BASICA DE SAUDE INDIGENA YEKWANA</t>
  </si>
  <si>
    <t xml:space="preserve">9586903</t>
  </si>
  <si>
    <t xml:space="preserve">3.991842676988697, -64.49100482805596</t>
  </si>
  <si>
    <t xml:space="preserve">ÁREA INDÍGENA YEKUANA, AMAJARI - RR</t>
  </si>
  <si>
    <t xml:space="preserve">https://www.google.com/maps/place/Unidade+B%C3%A1sica+de+Sa%C3%BAde+Ind%C3%ADgena+Ye'kwana/@3.9918274,-64.490868,339m/data=!3m1!1e3!4m6!3m5!1s0x8de7d3006f178f6d:0x8ce002bb0aa34d61!8m2!3d3.9918372!4d-64.4910081!16s%2Fg%2F11w2f2hsyy?entry=ttu&amp;g_ep=EgoyMDI2MDgyNi4wIKXMDSoASAFQAw%3D%3D</t>
  </si>
  <si>
    <t xml:space="preserve">RS</t>
  </si>
  <si>
    <t xml:space="preserve">BARRA DO RIBEIRO</t>
  </si>
  <si>
    <t xml:space="preserve">INTERIOR SUL</t>
  </si>
  <si>
    <t xml:space="preserve">6177743</t>
  </si>
  <si>
    <t xml:space="preserve">-30.300305699485204, -51.30246960364607</t>
  </si>
  <si>
    <t xml:space="preserve">RUA ANTONIO JOAQUIM EVANGELISTA 528, BARRA DO RIBEIRO - RS</t>
  </si>
  <si>
    <t xml:space="preserve">https://www.google.com/maps/place/30%C2%B018'01.4%22S+51%C2%B018'09.1%22W/@-30.3004377,-51.3027566,38m/data=!3m1!1e3!4m4!3m3!8m2!3d-30.3003935!4d-51.302525?hl=pt-BR&amp;entry=ttu&amp;g_ep=EgoyMDI2MDgyMy4wIKXMDSoASAFQAw%3D%3D</t>
  </si>
  <si>
    <t xml:space="preserve">TENENTE PORTELA</t>
  </si>
  <si>
    <t xml:space="preserve">GUARITA</t>
  </si>
  <si>
    <t xml:space="preserve">7941765</t>
  </si>
  <si>
    <t xml:space="preserve">-27.373360993960546, -53.75714859363205</t>
  </si>
  <si>
    <t xml:space="preserve">RUA JUSSARA 112,  CENTRO TENENTE PORTELA - RS</t>
  </si>
  <si>
    <t xml:space="preserve">https://www.google.com/maps?q=-27.373392,-53.757147</t>
  </si>
  <si>
    <t xml:space="preserve">NONOAI</t>
  </si>
  <si>
    <t xml:space="preserve">4296869</t>
  </si>
  <si>
    <t xml:space="preserve">-27.363545514237437, -52.7745261040097</t>
  </si>
  <si>
    <t xml:space="preserve">RUA BORGES DE MEDEIROS, 496, CENTRO NONOAI - RS</t>
  </si>
  <si>
    <t xml:space="preserve">https://www.google.com/maps/place/Polo+Base+Nonoai/@-27.3638502,-52.7745993,121m/data=!3m1!1e3!4m6!3m5!1s0x94fb55006dd16407:0xb72c62cf56f8571f!8m2!3d-27.3636238!4d-52.7745039!16s%2Fg%2F11m5mk_11d?entry=ttu&amp;g_ep=EgoyMDI2MDgxMS4wIKXMDSoASAFQAw%3D%3D</t>
  </si>
  <si>
    <t xml:space="preserve">OSÓRIO</t>
  </si>
  <si>
    <t xml:space="preserve">0226149</t>
  </si>
  <si>
    <t xml:space="preserve">-29.892232346911783, -50.27366058340826</t>
  </si>
  <si>
    <t xml:space="preserve">AVENIDA GETULIO VARGAS, 1485, CENTRO, OSORIO - RS</t>
  </si>
  <si>
    <t xml:space="preserve">https://www.google.com/maps/place/Av.+Get%C3%BAlio+Vargas,+1485+-+Centro,+Os%C3%B3rio+-+RS,+95520-000/@-29.8923106,-50.2736151,899m/data=!3m2!1e3!4b1!4m6!3m5!1s0x951866048b22d0ef:0x3dcd987b6ec37334!8m2!3d-29.8923106!4d-50.2736151!16s%2Fg%2F11cph5dv0q!18m1!1e1?entry=ttu&amp;g_ep=EgoyMDI2MDgyNC4wIKXMDSoASAFQAw%3D%3D</t>
  </si>
  <si>
    <t xml:space="preserve">PASSO FUNDO</t>
  </si>
  <si>
    <t xml:space="preserve">7929153</t>
  </si>
  <si>
    <t xml:space="preserve">-28.259543810639457, -52.394798335665605</t>
  </si>
  <si>
    <t xml:space="preserve">RUA ANTONIO ARAUJO, 1176, 4 ANDAR, CENTRO PASSO FUNDO - RS</t>
  </si>
  <si>
    <t xml:space="preserve">https://www.google.com/maps/place/R.+Ant%C3%B4nio+Ara%C3%BAjo,+1176+-+6%C2%BA+andar+-+Popular,+Passo+Fundo+-+RS,+99010-220/@-28.2595381,-52.3947977,993m/data=!3m2!1e3!4b1!4m6!3m5!1s0x94e2bf86412c0001:0xa84533e13040ce22!8m2!3d-28.2595381!4d-52.3947977!16s%2Fg%2F11w52jwgjq?entry=ttu&amp;g_ep=EgoyMDI2MDgxOS4wIKXMDSoASAFQAw%3D%3D</t>
  </si>
  <si>
    <t xml:space="preserve">PORTO ALEGRE</t>
  </si>
  <si>
    <t xml:space="preserve">4243811</t>
  </si>
  <si>
    <t xml:space="preserve">-30.019884856141864, -51.20650892106967</t>
  </si>
  <si>
    <t xml:space="preserve">AVENIDA CRISTOVÃO COLOMBO 1371, MOINHO DE VENTOS PORTO ALEGRE - RS</t>
  </si>
  <si>
    <t xml:space="preserve">https://www.google.com/maps?q=-30.019853,-51.206572</t>
  </si>
  <si>
    <t xml:space="preserve">VIAMÃO</t>
  </si>
  <si>
    <t xml:space="preserve">3922413</t>
  </si>
  <si>
    <t xml:space="preserve">-30.092416535996907, -51.070502317109636</t>
  </si>
  <si>
    <t xml:space="preserve">AVENIDA SENADOR SALGADO FILHO, 5412, VIAMÃO - RS</t>
  </si>
  <si>
    <t xml:space="preserve">https://www.google.com/maps/place/30%C2%B005'32.7%22S+51%C2%B004'13.8%22W/@-30.0925769,-51.0711166,122m/data=!3m1!1e3!4m4!3m3!8m2!3d-30.0924167!4d-51.0705?hl=pt-BR&amp;entry=ttu&amp;g_ep=EgoyMDI2MDgyMy4wIKXMDSoASAFQAw%3D%3D</t>
  </si>
  <si>
    <t xml:space="preserve">SC</t>
  </si>
  <si>
    <t xml:space="preserve">ARAQUARI</t>
  </si>
  <si>
    <t xml:space="preserve">7164963</t>
  </si>
  <si>
    <t xml:space="preserve">-26.36987267088345, -48.72301786443135</t>
  </si>
  <si>
    <t xml:space="preserve">RUA JOSÉ WENCESLAU NEVES, 37, CENTRO, ARAQUARI - SC</t>
  </si>
  <si>
    <t xml:space="preserve">https://www.google.com/maps/place/R.+Jos%C3%A9+Wenceslau+Neves,+37+-+Centro,+Araquari+-+SC,+89245-000/@-26.3698447,-48.7284314,16z/data=!4m16!1m9!3m8!1s0x94deb5340d645dfb:0xca8078e45e496a83!2sR.+Jos%C3%A9+Wenceslau+Neves,+37+-+Centro,+Araquari+-+SC,+89245-000!3b1!8m2!3d-26.3698722!4d-48.7230136!10e5!16s%2Fg%2F11f2rwy01g!3m5!1s0x94deb5340d645dfb:0xca8078e45e496a83!8m2!3d-26.3698722!4d-48.7230136!16s%2Fg%2F11f2rwy01g?entry=ttu&amp;g_ep=EgoyMDI2MDcyOS4wIKXMDSoASAFQAw%3D%3D</t>
  </si>
  <si>
    <t xml:space="preserve">CHAPECÓ</t>
  </si>
  <si>
    <t xml:space="preserve">7027745</t>
  </si>
  <si>
    <t xml:space="preserve">-27.107695379178057, -52.60831343428975</t>
  </si>
  <si>
    <t xml:space="preserve">RUA CURITIBA 465 D, SANTA MARIA, CHAPECÓ - SC</t>
  </si>
  <si>
    <t xml:space="preserve">https://www.google.com/maps/place/R.+Curitiba,+465+-+Santa+Maria,+Chapec%C3%B3+-+SC,+89812-150/@-27.1077544,-52.6134989,16z/data=!4m16!1m9!3m8!1s0x94e4b6a4e8a2ff89:0x2a67ec8a7ca87114!2sR.+Curitiba,+465+-+Santa+Maria,+Chapec%C3%B3+-+SC,+89812-150!3b1!8m2!3d-27.10771!4d-52.6081841!10e5!16s%2Fg%2F11lmp7k7dj!3m5!1s0x94e4b6a4e8a2ff89:0x2a67ec8a7ca87114!8m2!3d-27.10771!4d-52.6081841!16s%2Fg%2F11lmp7k7dj?entry=ttu&amp;g_ep=EgoyMDI2MDcyOS4wIKXMDSoASAFQAw%3D%3D</t>
  </si>
  <si>
    <t xml:space="preserve">FLORIANÓPOLIS</t>
  </si>
  <si>
    <t xml:space="preserve">DSEI INTERIOR SUL</t>
  </si>
  <si>
    <t xml:space="preserve">-27.574186288544404, -48.60970945440659</t>
  </si>
  <si>
    <t xml:space="preserve">R. CAP. PEDRO LEITE, 530 - BARREIROS, SÃO JOSÉ - SC</t>
  </si>
  <si>
    <t xml:space="preserve">https://maps.app.goo.gl/tDU3t86Mqj7GLocm7</t>
  </si>
  <si>
    <t xml:space="preserve">BIGUAÇU</t>
  </si>
  <si>
    <t xml:space="preserve">0312657</t>
  </si>
  <si>
    <t xml:space="preserve">-27.515968083482672, -48.64549744543814</t>
  </si>
  <si>
    <t xml:space="preserve">AV. PATRICIO ANTÔNIO TEIXEIRA, 317, BAIRRO RIO CAVEIRAS BIGUAÇU - SC</t>
  </si>
  <si>
    <t xml:space="preserve">https://www.google.com/maps/place/Av.+Patr%C3%ADcio+Ant%C3%B4nio+Teixeira,+317+-+Rio+Caveiras,+Bigua%C3%A7u+-+SC,+88160-000/@-27.5160963,-48.6457759,75m/data=!3m1!1e3!4m6!3m5!1s0x95274c1ba5567a9d:0x60af8e76b1e293fa!8m2!3d-27.5160194!4d-48.6457623!16s%2Fg%2F11wb1r1g9j?entry=ttu&amp;g_ep=EgoyMDI2MDgxMi4wIKXMDSoASAFQAw%3D%3D</t>
  </si>
  <si>
    <t xml:space="preserve">IPUAÇU</t>
  </si>
  <si>
    <t xml:space="preserve">4258487</t>
  </si>
  <si>
    <t xml:space="preserve">-26.636239419672584, -52.45254820299576</t>
  </si>
  <si>
    <t xml:space="preserve">RUA PAGNONCELI ,358, IPUAÇU - SC</t>
  </si>
  <si>
    <t xml:space="preserve">https://www.google.com/maps/place/26%C2%B038'10.6%22S+52%C2%B027'09.5%22W/@-26.6362401,-52.4530096,200m/data=!3m1!1e3!4m4!3m3!8m2!3d-26.6362778!4d-52.4526389?entry=ttu&amp;g_ep=EgoyMDI2MDgyNC4wIKXMDSoASAFQAw%3D%3D</t>
  </si>
  <si>
    <t xml:space="preserve">JOSÉ BOITEUX</t>
  </si>
  <si>
    <t xml:space="preserve">7626932</t>
  </si>
  <si>
    <t xml:space="preserve">-26.964639983945226, -49.6228367528397</t>
  </si>
  <si>
    <t xml:space="preserve">AVENIDA 26 DE ABRIL, 457, CENTRO, JOSÉ BOITEUX - SC</t>
  </si>
  <si>
    <t xml:space="preserve">https://www.google.com/maps/place/26%C2%B057'52.9%22S+49%C2%B037'22.7%22W/@-26.964692,-49.6255549,1005m/data=!3m1!1e3!4m4!3m3!8m2!3d-26.9646944!4d-49.6229722?entry=ttu&amp;g_ep=EgoyMDI2MDgyMy4wIKXMDSoASAFQAw%3D%3D</t>
  </si>
  <si>
    <t xml:space="preserve">SE</t>
  </si>
  <si>
    <t xml:space="preserve">PORTO DA FOLHA</t>
  </si>
  <si>
    <t xml:space="preserve">XOKÓ</t>
  </si>
  <si>
    <t xml:space="preserve">POLO BASE TIPO I - SEDE</t>
  </si>
  <si>
    <t xml:space="preserve">7778511</t>
  </si>
  <si>
    <t xml:space="preserve">-9.791784443262426, -37.36508896246323</t>
  </si>
  <si>
    <t xml:space="preserve">ALDEIA ILHA DE SÃO PEDRO, ZONA RURAL PORTO DA FOLHA - SE</t>
  </si>
  <si>
    <t xml:space="preserve">https://www.google.com/maps/place/9%C2%B047'30.4%22S+37%C2%B021'54.3%22W/@-9.7920308,-37.3654412,225m/data=!3m1!1e3!4m4!3m3!8m2!3d-9.7917844!4d-37.365089?entry=ttu&amp;g_ep=EgoyMDI2MDgxNy4wIKXMDSoASAFQAw%3D%3D</t>
  </si>
  <si>
    <t xml:space="preserve">SP</t>
  </si>
  <si>
    <t xml:space="preserve">SÃO PAULO</t>
  </si>
  <si>
    <t xml:space="preserve">CASA DE APOIO À SAÚDE INDÍGENA NACIONAL SÃO PAULO</t>
  </si>
  <si>
    <t xml:space="preserve">CASAI SÃO PAULO</t>
  </si>
  <si>
    <t xml:space="preserve">7541023</t>
  </si>
  <si>
    <t xml:space="preserve">-23.58211438783795, -46.61363921590132</t>
  </si>
  <si>
    <t xml:space="preserve">RUA PAULO BREGARO,57 BAIRRO VILA MONUMENTO SAO PAULO - SP</t>
  </si>
  <si>
    <t xml:space="preserve">https://www.google.com/maps/place/Casa+De+Saude+Ind%C3%ADgena/@-23.5819998,-46.6136519,65m/data=!3m1!1e3!4m6!3m5!1s0x94ce5bbd6250588b:0xb5e14a6bfcb43005!8m2!3d-23.582058!4d-46.6136399!16s%2Fg%2F11fd4k_4by?entry=ttu&amp;g_ep=EgoyMDI2MDgxMS4wIKXMDSoASAFQAw%3D%3D</t>
  </si>
  <si>
    <t xml:space="preserve">BAURU</t>
  </si>
  <si>
    <t xml:space="preserve">POLO BASE BAURU</t>
  </si>
  <si>
    <t xml:space="preserve">7815379</t>
  </si>
  <si>
    <t xml:space="preserve">-22.337853491757194, -49.07707720020702</t>
  </si>
  <si>
    <t xml:space="preserve">RUA QUINTINO BOICAIUVA, 1417, BAURU - SP</t>
  </si>
  <si>
    <t xml:space="preserve">https://www.google.com/maps/place/R.+Quintino+Bocai%C3%BAva,+14-17+-+Jardim+Estoril,+Bauru+-+SP,+17014-300/@-22.3379292,-49.0797514,17z/data=!4m13!1m7!3m6!1s0x94bf670151a63465:0x16072ec6bd2e8e90!2sR.+Quintino+Bocai%C3%BAva,+14-17+-+Jardim+Estoril,+Bauru+-+SP,+17014-300!3b1!8m2!3d-22.3378142!4d-49.0769967!3m4!1s0x94bf670151a63465:0x16072ec6bd2e8e90!8m2!3d-22.3378142!4d-49.0769967?entry=ttu&amp;g_ep=EgoyMDI2MDcyOS4wIKXMDSoASAFQAw%3D%3D</t>
  </si>
  <si>
    <t xml:space="preserve">ITAPORANGA</t>
  </si>
  <si>
    <t xml:space="preserve">0063282</t>
  </si>
  <si>
    <t xml:space="preserve">-23.705125245215868, -49.48859688332167</t>
  </si>
  <si>
    <t xml:space="preserve">RUA FREI PACIFICO DE  MONTE FALCO, 1580, CENTRO, ITAPORANGA - SP</t>
  </si>
  <si>
    <t xml:space="preserve">https://www.google.com/maps/place/23%C2%B042'18.5%22S+49%C2%B029'19.0%22W/@-23.7052886,-49.4885137,3a,75y,330.67h,90t/data=!3m7!1e1!3m5!1sKcSlpo-pCphdMifVV_QUbw!2e0!6shttps:%2F%2Fstreetviewpixels-pa.googleapis.com%2Fv1%2Fthumbnail%3Fcb_client%3Dmaps_sv.tactile%26w%3D900%26h%3D600%26pitch%3D0%26panoid%3DKcSlpo-pCphdMifVV_QUbw%26yaw%3D330.67148!7i16384!8i8192!4m4!3m3!8m2!3d-23.7051252!4d-49.4885969!18m1!1e1?entry=ttu&amp;g_ep=EgoyMDI2MDgyNi4wIKXMDSoASAFQAw%3D%3D</t>
  </si>
  <si>
    <t xml:space="preserve">MIRACATU</t>
  </si>
  <si>
    <t xml:space="preserve">7889291</t>
  </si>
  <si>
    <t xml:space="preserve">-24.286797816227423, -47.45950617468674</t>
  </si>
  <si>
    <t xml:space="preserve">AVENIDA WASHINGTON LUIZ, 120, CENTRO, MIRACATU - SP</t>
  </si>
  <si>
    <t xml:space="preserve">https://www.google.com/maps/place/Av.+Washington+Lu%C3%ADs,+120+-+Centro,+Miracatu+-+SP,+11850-000/@-24.2868345,-47.4620918,17z/data=!3m1!4b1!4m10!1m2!2m1!1sAVENIDA+WASHINGTON+LUIZ,+120++BAIRRO+CENTRO+MIRACATU+SP!3m6!1s0x94c557ce1095ff4d:0x4b7d8c83bfbd3efc!8m2!3d-24.2868394!4d-47.4595169!15sCjdBVkVOSURBIFdBU0hJTkdUT04gTFVJWiwgMTIwICBCQUlSUk8gQ0VOVFJPIE1JUkFDQVRVIFNQkgERY29tcG91bmRfYnVpbGRpbmfgAQA!16s%2Fg%2F11f27yr7tl?entry=ttu&amp;g_ep=EgoyMDI2MDgxNy4wIKXMDSoASAFQAw%3D%3D</t>
  </si>
  <si>
    <t xml:space="preserve">MONGAGUÁ</t>
  </si>
  <si>
    <t xml:space="preserve">MONGAGUA</t>
  </si>
  <si>
    <t xml:space="preserve">9279695</t>
  </si>
  <si>
    <t xml:space="preserve">-24.092681738292317, -46.62652282973865</t>
  </si>
  <si>
    <t xml:space="preserve">R. MANOEL P OLIVEIRA, 227, BAIRRO PEDREIRA, MONGAGUÁ - SP</t>
  </si>
  <si>
    <t xml:space="preserve">https://www.google.com/maps/place/Polo+Base+Sa%C3%BAde+Ind%C3%ADgena+Mongagua/@-24.0926577,-46.6267399,83m/data=!3m1!1e3!4m6!3m5!1s0x94ce27d4ccd960d9:0x3ed836cee0bf802e!8m2!3d-24.0927033!4d-46.6265179!16s%2Fg%2F11vl43jks3?entry=ttu&amp;g_ep=EgoyMDI2MDgwNC4wIKXMDSoASAFQAw%3D%3D</t>
  </si>
  <si>
    <t xml:space="preserve">PERUÍBE</t>
  </si>
  <si>
    <t xml:space="preserve">PERUIBE ITARIRI</t>
  </si>
  <si>
    <t xml:space="preserve">2869373</t>
  </si>
  <si>
    <t xml:space="preserve">-24.316534054431717, -46.99724460672041</t>
  </si>
  <si>
    <t xml:space="preserve">RUA MIN. GENESIO DE ALMEIDA MOURA, 64, CENTRO, PERUIBE - SP</t>
  </si>
  <si>
    <t xml:space="preserve">https://www.google.com/maps/place/24%C2%B018'59.5%22S+46%C2%B059'50.1%22W/@-24.316473,-46.9972914,3a,75y,144.55h,90t/data=!3m7!1e1!3m5!1sHtXX5Fz_EzinyZ5VlIB51w!2e0!6shttps:%2F%2Fstreetviewpixels-pa.googleapis.com%2Fv1%2Fthumbnail%3Fcb_client%3Dmaps_sv.tactile%26w%3D900%26h%3D600%26pitch%3D0%26panoid%3DHtXX5Fz_EzinyZ5VlIB51w%26yaw%3D144.5456!7i16384!8i8192!4m4!3m3!8m2!3d-24.3165341!4d-46.9972446?entry=ttu&amp;g_ep=EgoyMDI2MDgyNi4wIKXMDSoASAFQAw%3D%3D</t>
  </si>
  <si>
    <t xml:space="preserve">REGISTRO</t>
  </si>
  <si>
    <t xml:space="preserve">7554885</t>
  </si>
  <si>
    <t xml:space="preserve">-24.5081503066678, -47.84620215246412</t>
  </si>
  <si>
    <t xml:space="preserve">RUA JARBAS ROCHA, 640, BAIRRO VILA PONCE, REGISTRO - SP</t>
  </si>
  <si>
    <t xml:space="preserve">https://www.google.com/maps/@-24.5083211,-47.8461485,3a,55.4y,250.48h,72.85t/data=!3m7!1e1!3m5!1sBiRspnfKRvjj66uK1KgY7g!2e0!6shttps:%2F%2Fstreetviewpixels-pa.googleapis.com%2Fv1%2Fthumbnail%3Fcb_client%3Dmaps_sv.tactile%26w%3D900%26h%3D600%26pitch%3D17.14722254827386%26panoid%3DBiRspnfKRvjj66uK1KgY7g%26yaw%3D250.48056196452424!7i16384!8i8192?entry=ttu&amp;g_ep=EgoyMDI2MDcyMC4wIKXMDSoASAFQAw%3D%3D</t>
  </si>
  <si>
    <t xml:space="preserve">RIO SILVEIRA</t>
  </si>
  <si>
    <t xml:space="preserve">9702652</t>
  </si>
  <si>
    <t xml:space="preserve">-23.740655837177343, -45.81701790943563</t>
  </si>
  <si>
    <t xml:space="preserve">AV. TUPI GUARANI BAIRRO BORACEIA, SÃO SEBASTRIÃO - SP</t>
  </si>
  <si>
    <t xml:space="preserve">https://www.google.com/maps/place/23%C2%B044'26.6%22S+45%C2%B049'01.2%22W/@-23.7406437,-45.8171393,352m/data=!3m1!1e3!4m4!3m3!8m2!3d-23.7407136!4d-45.8170079!18m1!1e1?entry=ttu&amp;g_ep=EgoyMDI2MDgyNi4wIKXMDSoASAFQAw%3D%3D</t>
  </si>
  <si>
    <t xml:space="preserve">UBATUBA</t>
  </si>
  <si>
    <t xml:space="preserve">7995326</t>
  </si>
  <si>
    <t xml:space="preserve">-23.43823570094168, -45.083507125192156</t>
  </si>
  <si>
    <t xml:space="preserve">AVENIDA RIO GRANDE DO SUL, 101, CENTRO, UBATUBA - SP</t>
  </si>
  <si>
    <t xml:space="preserve">https://maps.app.goo.gl/M84LmsKTyPKhp2Rr8</t>
  </si>
  <si>
    <t xml:space="preserve">TO</t>
  </si>
  <si>
    <t xml:space="preserve">ARAGUAÍNA</t>
  </si>
  <si>
    <t xml:space="preserve">TOCANTINS</t>
  </si>
  <si>
    <t xml:space="preserve">CASA DE APOIO A SAUDE INDIGENA DE ARAGUAINA CASAI AUX</t>
  </si>
  <si>
    <t xml:space="preserve">9274324</t>
  </si>
  <si>
    <t xml:space="preserve">-7.182394721323734, -48.194079990391195</t>
  </si>
  <si>
    <t xml:space="preserve">AV. AMAZONAS, QUADRA 56 - LOTE 02 - LOT. ARAGUAINA SUL, ARAGUAÍNA - TO</t>
  </si>
  <si>
    <t xml:space="preserve">https://www.google.com/maps/place/Casa+de+Apoio+%C3%A1+Sa%C3%BAde+ind%C3%ADgena+-+Aragua%C3%ADna/@-7.1826449,-48.1966227,17z/data=!3m1!4b1!4m6!3m5!1s0x92d90dce21a54feb:0xfd85c7a7c47bca42!8m2!3d-7.1826502!4d-48.1940478!16s%2Fg%2F11pxwg05n6?entry=ttu&amp;g_ep=EgoyMDI2MDcxNS4wIKXMDSoASAFQAw%3D%3D</t>
  </si>
  <si>
    <t xml:space="preserve">FORMOSO DO ARAGUAIA</t>
  </si>
  <si>
    <t xml:space="preserve">7395701</t>
  </si>
  <si>
    <t xml:space="preserve">-11.806253838294431, -49.525418854581424</t>
  </si>
  <si>
    <t xml:space="preserve">RUA 04, 1116, CENTRO, FORMOSO DO ARAGUAIA - TO</t>
  </si>
  <si>
    <t xml:space="preserve">https://www.google.com/maps/place/11%C2%B048'22.5%22S+49%C2%B031'31.5%22W/@-11.8062525,-49.5260626,276m/data=!3m1!1e3!4m4!3m3!8m2!3d-11.8062538!4d-49.5254189?entry=ttu&amp;g_ep=EgoyMDI2MDgxMC4wIKXMDSoASAFQAw%3D%3D</t>
  </si>
  <si>
    <t xml:space="preserve">GOIATINS</t>
  </si>
  <si>
    <t xml:space="preserve">7816227</t>
  </si>
  <si>
    <t xml:space="preserve">-7.711392111694413, -47.30860796990338</t>
  </si>
  <si>
    <t xml:space="preserve">DISTRITO PEDRA BRANCA, S/N, CENTRO, GOIATINS - TO</t>
  </si>
  <si>
    <t xml:space="preserve">https://www.google.com/maps/place/7%C2%B042'41.0%22S+47%C2%B018'31.0%22W/@-7.7113769,-47.3089571,206m/data=!3m1!1e3!4m4!3m3!8m2!3d-7.71139!4d-47.30861?entry=ttu&amp;g_ep=EgoyMDI2MDgwNS4xIKXMDSoASAFQAw%3D%3D</t>
  </si>
  <si>
    <t xml:space="preserve">GURUPI</t>
  </si>
  <si>
    <t xml:space="preserve">9210466</t>
  </si>
  <si>
    <t xml:space="preserve">-11.72713133086197, -49.09431835488518</t>
  </si>
  <si>
    <t xml:space="preserve">RUA S 09  BAIRRO SOL NASCENTE JARDIM DAS PALMEIRAS  GURUPI - TO</t>
  </si>
  <si>
    <t xml:space="preserve">https://www.google.com/maps/place/CASAI-+Casa+Do+%C3%8Dndio/@-11.727265,-49.096884,17z/data=!3m1!4b1!4m6!3m5!1s0x933e95f73aa5cbf9:0xaa7f70ac58b84133!8m2!3d-11.7272703!4d-49.0943091!16s%2Fg%2F11gr2d9x6p?entry=ttu&amp;g_ep=EgoyMDI2MDcxNS4wIKXMDSoASAFQAw%3D%3D</t>
  </si>
  <si>
    <t xml:space="preserve">ITACAJÁ</t>
  </si>
  <si>
    <t xml:space="preserve">7393539</t>
  </si>
  <si>
    <t xml:space="preserve">-8.39144912849014, -47.77114306563491</t>
  </si>
  <si>
    <t xml:space="preserve">RUA OLÍMPICA, 52, ITACAJÁ - TO</t>
  </si>
  <si>
    <t xml:space="preserve">https://www.google.com/maps/@-8.3930939,-47.7756296,3a,75y,272.58h,90t/data=!3m10!1e1!3m8!1smln0Gg4QRK_cff5O60Cj_A!2e0!6shttps:%2F%2Fstreetviewpixels-pa.googleapis.com%2Fv1%2Fthumbnail%3Fcb_client%3Dmaps_sv.tactile%26w%3D900%26h%3D600%26pitch%3D0%26panoid%3Dmln0Gg4QRK_cff5O60Cj_A%26yaw%3D272.57913!7i16384!8i8192!9m2!1b1!2i49!18m1!1e1?entry=ttu&amp;g_ep=EgoyMDI2MDgwNS4xIKXMDSoASAFQAw%3D%3D</t>
  </si>
  <si>
    <t xml:space="preserve">LAGOA DA CONFUSÃO</t>
  </si>
  <si>
    <t xml:space="preserve">POLO BASE INDIGENA TIPO II</t>
  </si>
  <si>
    <t xml:space="preserve">5867517</t>
  </si>
  <si>
    <t xml:space="preserve">-10.786711208385352, -49.62227485797819</t>
  </si>
  <si>
    <t xml:space="preserve">AVENIDA ANTONIO ALVES DUARTE, S/N, CENTRO, LAGOA DA CONFUSAO - TO</t>
  </si>
  <si>
    <t xml:space="preserve">https://www.google.com/maps/place/P%C3%B3lo+Base+Lagoa+Da+Confus%C3%A3o-To/@-10.7868159,-49.6221707,43m/data=!3m1!1e3!4m6!3m5!1s0x933d13c582abe63f:0xe6000e81944fcae0!8m2!3d-10.7867099!4d-49.6222743!16s%2Fg%2F11zbsv7vkw?entry=ttu&amp;g_ep=EgoyMDI2MDgwNS4xIKXMDSoASAFQAw%3D%3D</t>
  </si>
  <si>
    <t xml:space="preserve">PALMAS</t>
  </si>
  <si>
    <t xml:space="preserve">DSEI TOCANTINS</t>
  </si>
  <si>
    <t xml:space="preserve">7749260</t>
  </si>
  <si>
    <t xml:space="preserve">-10.241968087554445, -48.33635329118086</t>
  </si>
  <si>
    <t xml:space="preserve">901 SUL ALAMEDA 19, 1 - PLANO DIRETOR SUL, PALMAS - TO</t>
  </si>
  <si>
    <t xml:space="preserve">https://maps.app.goo.gl/siipZacD8hcQ7YFS9</t>
  </si>
  <si>
    <t xml:space="preserve">SANTA FÉ DO ARAGUAIA</t>
  </si>
  <si>
    <t xml:space="preserve">WARILATÃ</t>
  </si>
  <si>
    <t xml:space="preserve">7941366</t>
  </si>
  <si>
    <t xml:space="preserve">-7.125905555555556, -49.17856944444444</t>
  </si>
  <si>
    <t xml:space="preserve">ALDEIA WARYLYTY, S/N, ZONA RURAL, SANTA FE DO ARAGUAIA - TO</t>
  </si>
  <si>
    <t xml:space="preserve">https://www.google.com/maps/place/7%C2%B007'33.3%22S+49%C2%B010'42.9%22W/@-7.1261033,-49.1796393,245m/data=!3m1!1e3!4m4!3m3!8m2!3d-7.1259056!4d-49.1785694?entry=ttu&amp;g_ep=EgoyMDI2MDgwNS4xIKXMDSoASAFQAw%3D%3D</t>
  </si>
  <si>
    <t xml:space="preserve">TOCANTINÓPOLIS</t>
  </si>
  <si>
    <t xml:space="preserve">POLO BASE DE TOCANTINOPOLIS</t>
  </si>
  <si>
    <t xml:space="preserve">7395620</t>
  </si>
  <si>
    <t xml:space="preserve">-6.323411459828493, -47.42105676877628</t>
  </si>
  <si>
    <t xml:space="preserve">RUA DA PAZ, 128, TOCANTINOPOLIS - TO</t>
  </si>
  <si>
    <t xml:space="preserve">https://www.google.com/maps/place/R.+da+Paz,+128,+Tocantin%C3%B3polis+-+TO,+77900-000/@-6.3234109,-47.4236335,17z/data=!3m1!4b1!4m6!3m5!1s0x92d08190f5882c49:0x5d847ee7f0d010b0!8m2!3d-6.3234109!4d-47.4210586!16s%2Fg%2F11jsjjx14q?hl=pt-BR&amp;entry=ttu&amp;g_ep=EgoyMDI2MDgwNS4xIKXMDSoASAFQAw%3D%3D</t>
  </si>
  <si>
    <t xml:space="preserve">TOCANTÍNIA</t>
  </si>
  <si>
    <t xml:space="preserve">POLO BASE DE SAUDE INDIGENA</t>
  </si>
  <si>
    <t xml:space="preserve">7941226</t>
  </si>
  <si>
    <t xml:space="preserve">-9.565279338603949, -48.37749943829962</t>
  </si>
  <si>
    <t xml:space="preserve">RUA QUINZE, 75, TOCANTINIA - TO</t>
  </si>
  <si>
    <t xml:space="preserve">https://www.google.com/maps/place/R.+Quinze,+75,+Tocant%C3%ADnia+-+TO,+77640-000/@-9.5604827,-48.3718537,17z/data=!3m1!4b1!4m5!3m4!1s0x93245dcf7e4508e9:0xfdf99f8da67b8ad7!8m2!3d-9.560488!4d-48.3692788?entry=ttu&amp;g_ep=EgoyMDI2MDgxMC4wIKXMDSoASAFQAw%3D%3D</t>
  </si>
  <si>
    <t xml:space="preserve">TOTAIS</t>
  </si>
  <si>
    <t xml:space="preserve">GLOSSÁRIO E CRITÉRIOS DE CÁLCULO DO ANEXO V</t>
  </si>
  <si>
    <t xml:space="preserve">Os quantitativos e valores apresentados na planilha são estimativas para planejamento, orçamento e comparação das propostas. O pagamento observará os serviços efetivamente autorizados, executados, comprovados e atestados, conforme o Termo de Referência.</t>
  </si>
  <si>
    <t xml:space="preserve">1. Termos utilizados</t>
  </si>
  <si>
    <t xml:space="preserve">Termo</t>
  </si>
  <si>
    <t xml:space="preserve">Definição</t>
  </si>
  <si>
    <t xml:space="preserve">Ciclo de distribuição</t>
  </si>
  <si>
    <t xml:space="preserve">Período de referência de 6 meses utilizado para estimar os quantitativos dos serviços. A vigência inicial de 24 meses contempla quatro ciclos.</t>
  </si>
  <si>
    <t xml:space="preserve">Centro de Distribuição — CD</t>
  </si>
  <si>
    <t xml:space="preserve">Instalação utilizada para receber, armazenar, separar, montar kits e expedir materiais.</t>
  </si>
  <si>
    <t xml:space="preserve">Remessa</t>
  </si>
  <si>
    <t xml:space="preserve">Conjunto de volumes destinado ao mesmo ponto de entrega e identificado em uma mesma ordem, contado uma única vez, inclusive quando houver expedições parciais.</t>
  </si>
  <si>
    <t xml:space="preserve">Volume externo</t>
  </si>
  <si>
    <t xml:space="preserve">Espaço ocupado pela carga após o acondicionamento para transporte, incluindo embalagens e paletes utilizados.</t>
  </si>
  <si>
    <t xml:space="preserve">Peso bruto real</t>
  </si>
  <si>
    <t xml:space="preserve">Massa dos materiais, incluindo as embalagens e os paletes efetivamente transportados, expressa em quilogramas.</t>
  </si>
  <si>
    <t xml:space="preserve">Peso cubado</t>
  </si>
  <si>
    <t xml:space="preserve">Peso equivalente calculado a partir do volume externo da carga e do fator de cubagem aplicável.</t>
  </si>
  <si>
    <t xml:space="preserve">Peso taxado</t>
  </si>
  <si>
    <t xml:space="preserve">Maior valor entre o peso bruto real e o peso cubado da remessa. Constitui a quantidade de quilogramas considerada para cobrança nos serviços que adotam esse critério. Os dois pesos não são somados.</t>
  </si>
  <si>
    <t xml:space="preserve">Fator de cubagem rodoviário</t>
  </si>
  <si>
    <t xml:space="preserve">Relação de 300 kg por metro cúbico utilizada para converter volume externo em peso cubado.</t>
  </si>
  <si>
    <t xml:space="preserve">Posição-palete</t>
  </si>
  <si>
    <t xml:space="preserve">Espaço de armazenagem com base equivalente ao palete PBR de 1,00 m × 1,20 m, observadas a altura máxima, a capacidade de peso e as restrições de empilhamento.</t>
  </si>
  <si>
    <t xml:space="preserve">Posição-palete × dia</t>
  </si>
  <si>
    <t xml:space="preserve">Unidade que considera uma posição-palete efetivamente ocupada durante um dia.</t>
  </si>
  <si>
    <t xml:space="preserve">Rota regular</t>
  </si>
  <si>
    <t xml:space="preserve">Classificação utilizada na planilha para os destinos atendidos pelo serviço rodoviário regular, remunerado por quilograma de peso taxado, conforme o enquadramento do TR.</t>
  </si>
  <si>
    <t xml:space="preserve">Rota especial</t>
  </si>
  <si>
    <t xml:space="preserve">Percurso destinado ao atendimento de localidade de acesso especial, remunerado por entrega realizada na rota do respectivo destino, incluindo todo o percurso desde o centro de distribuição e todos os modais necessários.</t>
  </si>
  <si>
    <t xml:space="preserve">Não possui rota</t>
  </si>
  <si>
    <t xml:space="preserve">Declaração de que a proponente não dispõe de meios para atender determinado destino. Não constitui serviço cotado ou entrega executada.</t>
  </si>
  <si>
    <t xml:space="preserve">Coleta e transporte de materiais para o destino de retorno autorizado pela AgSUS.</t>
  </si>
  <si>
    <t xml:space="preserve">Preço unitário</t>
  </si>
  <si>
    <t xml:space="preserve">Valor proposto para uma unidade do serviço, como kg taxado, posição-palete/dia, kit, remessa, coleta, quilômetro ou metro cúbico.</t>
  </si>
  <si>
    <t xml:space="preserve">Margem de segurança</t>
  </si>
  <si>
    <t xml:space="preserve">Quantidade adicional estimada para contemplar demandas eventuais. Não constitui taxa, pagamento automático ou consumo mínimo garantido.</t>
  </si>
  <si>
    <t xml:space="preserve">2. Conversões e cálculos básicos</t>
  </si>
  <si>
    <t xml:space="preserve">Cálculo</t>
  </si>
  <si>
    <t xml:space="preserve">Fórmula</t>
  </si>
  <si>
    <t xml:space="preserve">Gramas para quilogramas</t>
  </si>
  <si>
    <t xml:space="preserve">Peso em kg = peso em g ÷ 1.000</t>
  </si>
  <si>
    <t xml:space="preserve">Litros para metros cúbicos</t>
  </si>
  <si>
    <t xml:space="preserve">Volume em m³ = volume em L ÷ 1.000</t>
  </si>
  <si>
    <t xml:space="preserve">Peso cubado rodoviário</t>
  </si>
  <si>
    <t xml:space="preserve">Volume externo em m³ × 300; equivalente a volume em L × 0,3</t>
  </si>
  <si>
    <t xml:space="preserve">Peso cubado aéreo, quando aplicável</t>
  </si>
  <si>
    <t xml:space="preserve">Volume externo em m³ ÷ 0,006</t>
  </si>
  <si>
    <t xml:space="preserve">Posições-palete estimadas (item 1)</t>
  </si>
  <si>
    <t xml:space="preserve">Volume de um ciclo (1.017.960 L) ÷ (1,00 m × 1,20 m × altura máxima informada pela proponente × 1.000), arredondado para cima. O preço estimado por ciclo corresponde a essa quantidade × preço por posição-palete/dia × 180 dias.</t>
  </si>
  <si>
    <t xml:space="preserve">Maior valor entre peso bruto real e peso cubado, apurado por remessa</t>
  </si>
  <si>
    <t xml:space="preserve">Quantidade por UF para entrega rodoviária</t>
  </si>
  <si>
    <t xml:space="preserve">Soma dos pesos taxados estimados das remessas dos destinos enquadrados como rota regular naquela UF</t>
  </si>
  <si>
    <t xml:space="preserve">Preço estimado por ciclo</t>
  </si>
  <si>
    <t xml:space="preserve">Quantidade estimada por ciclo × preço unitário</t>
  </si>
  <si>
    <t xml:space="preserve">Preço estimado para 24 meses</t>
  </si>
  <si>
    <t xml:space="preserve">Preço estimado por ciclo × 4, considerada a mesma demanda nos quatro ciclos</t>
  </si>
  <si>
    <t xml:space="preserve">Valor global estimado</t>
  </si>
  <si>
    <t xml:space="preserve">Soma dos valores estimados de todos os serviços para os 24 meses</t>
  </si>
  <si>
    <t xml:space="preserve">3. Cálculo por serviço</t>
  </si>
  <si>
    <t xml:space="preserve">Cálculo do valor estimado por ciclo</t>
  </si>
  <si>
    <t xml:space="preserve">Soma das posições-palete estimadas como ocupadas em cada dia do ciclo × preço por posição-palete/dia.</t>
  </si>
  <si>
    <t xml:space="preserve">Recebimento e endereçamento</t>
  </si>
  <si>
    <t xml:space="preserve">Quantidade de unidades físicas de materiais previstas para recebimento × preço por unidade.</t>
  </si>
  <si>
    <t xml:space="preserve">Quantidade de remessas previstas × preço por remessa. A quantidade de remessas não corresponde necessariamente à quantidade de kits.</t>
  </si>
  <si>
    <t xml:space="preserve">Quantidade de kits completos previstos × preço por kit.</t>
  </si>
  <si>
    <t xml:space="preserve">Transferência entre CDs</t>
  </si>
  <si>
    <t xml:space="preserve">Quantidade de kg taxados estimada para cada rota × preço/kg da respectiva rota; os resultados são somados.</t>
  </si>
  <si>
    <t xml:space="preserve">Distribuição rodoviária</t>
  </si>
  <si>
    <t xml:space="preserve">Soma dos kg taxados estimados por UF × preço/kg contratado para o percurso correspondente.</t>
  </si>
  <si>
    <t xml:space="preserve">Entrega em destino de acesso especial</t>
  </si>
  <si>
    <t xml:space="preserve">Soma dos preços propostos por entrega na rota de cada destino classificado como rota especial. O preço inclui todo o percurso desde o CD, independentemente dos modais empregados.</t>
  </si>
  <si>
    <t xml:space="preserve">Quantidade estimada de kg faturáveis × preço/kg. Considera-se o peso taxado rodoviário nos destinos de acesso terrestre e o peso bruto real nos demais, conforme o tipo de acesso do Anexo III.</t>
  </si>
  <si>
    <t xml:space="preserve">Coleta</t>
  </si>
  <si>
    <t xml:space="preserve">Quantidade estimada de visitas de coleta a endereços × preço por visita, independentemente da quantidade de volumes coletados.</t>
  </si>
  <si>
    <t xml:space="preserve">Remessa porta-a-porta rodoviária</t>
  </si>
  <si>
    <t xml:space="preserve">Soma das distâncias rodoviárias estimadas entre as origens e os destinos das remessas × preço por quilômetro.</t>
  </si>
  <si>
    <t xml:space="preserve">Remessa porta-a-porta aérea, fluvial ou combinada</t>
  </si>
  <si>
    <t xml:space="preserve">Soma dos volumes externos estimados das remessas, em m³ × preço por metro cúbico.</t>
  </si>
  <si>
    <t xml:space="preserve">4. Margens de segurança de 5%</t>
  </si>
  <si>
    <t xml:space="preserve">Para transferências entre CDs, a estimativa semestral corresponde a 5% da soma dos pesos taxados rodoviários estimados por localização. Essa quantidade é dividida igualmente entre as seis rotas previstas na planilha:</t>
  </si>
  <si>
    <t xml:space="preserve">Quantidade por rota = peso taxado rodoviário total do ciclo × 5% ÷ 6.</t>
  </si>
  <si>
    <t xml:space="preserve">Para logística reversa, a estimativa semestral corresponde a 5% da soma dos pesos faturáveis por localização, considerando peso taxado rodoviário nos destinos de acesso terrestre regular e peso bruto real nos destinos de acesso especial:</t>
  </si>
  <si>
    <t xml:space="preserve">Quantidade de logística reversa = (peso taxado rodoviário dos destinos de acesso terrestre + peso bruto real dos demais destinos, conforme o tipo de acesso do Anexo III) × 5%.</t>
  </si>
  <si>
    <t xml:space="preserve">Esses percentuais são premissas de planejamento para demandas eventuais de redistribuição e retorno de materiais. A remuneração será calculada sobre as quantidades efetivamente executadas, sem aplicação automática de 5% sobre o valor financeiro do contrato.</t>
  </si>
  <si>
    <t xml:space="preserve">5. Observações de aplicação</t>
  </si>
  <si>
    <t xml:space="preserve">Os cálculos deverão utilizar unidades compatíveis: pesos em kg, volumes em m³ e distâncias em km. Os cálculos intermediários preservarão as casas decimais, observando-se o arredondamento final previsto no TR.</t>
  </si>
  <si>
    <t xml:space="preserve">A estimativa de armazenagem baseada na ocupação de todo o estoque durante 180 dias representa um cenário de ocupação constante. A medição contratual considerará a ocupação diária efetiva e os dias corridos de cada mês.</t>
  </si>
  <si>
    <t xml:space="preserve">Os preços unitários incluem os custos previstos no TR. É vedada a cobrança duplicada de atividades ou percursos já remunerados, inclusive de trechos integrantes da entrega em destino de acesso especial.</t>
  </si>
  <si>
    <t xml:space="preserve">REGIAO</t>
  </si>
  <si>
    <t xml:space="preserve">TIPO</t>
  </si>
  <si>
    <t xml:space="preserve">LOCAL DE ENTREGA</t>
  </si>
  <si>
    <t xml:space="preserve">QUANTIDADE DE KITS</t>
  </si>
  <si>
    <t xml:space="preserve">PESO TOTAL (kg)</t>
  </si>
  <si>
    <t xml:space="preserve">VOL. TOTAL (L)</t>
  </si>
  <si>
    <t xml:space="preserve">CHAVE (local|tipo|UF|DSEI)</t>
  </si>
  <si>
    <t xml:space="preserve">NORTE</t>
  </si>
  <si>
    <t xml:space="preserve">ESTRADA</t>
  </si>
  <si>
    <t xml:space="preserve">MÉDIO UAUPÉS</t>
  </si>
  <si>
    <t xml:space="preserve">SÃO JOSÉ DE ANCHIETA</t>
  </si>
  <si>
    <t xml:space="preserve">NORDESTE</t>
  </si>
  <si>
    <t xml:space="preserve">CENTRO-OESTE</t>
  </si>
  <si>
    <t xml:space="preserve">SUDESTE</t>
  </si>
  <si>
    <t xml:space="preserve">SUL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</si>
</sst>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0.00"/>
    <numFmt numFmtId="166" formatCode="#,##0"/>
    <numFmt numFmtId="167" formatCode="General"/>
    <numFmt numFmtId="168" formatCode="[$R$-416]\ #,##0.00;[RED]\-[$R$-416]\ #,##0.00"/>
    <numFmt numFmtId="169" formatCode="0.0"/>
    <numFmt numFmtId="170" formatCode="@"/>
    <numFmt numFmtId="171" formatCode="&quot;R$ &quot;#,##0.00;&quot;-R$ &quot;#,##0.00;\-"/>
  </numFmts>
  <fonts count="22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theme="1"/>
      <name val="Arial"/>
      <family val="0"/>
      <charset val="1"/>
    </font>
    <font>
      <i val="true"/>
      <sz val="9"/>
      <color theme="1"/>
      <name val="Arial"/>
      <family val="0"/>
      <charset val="1"/>
    </font>
    <font>
      <b val="true"/>
      <sz val="9"/>
      <color theme="1"/>
      <name val="Arial"/>
      <family val="0"/>
      <charset val="1"/>
    </font>
    <font>
      <sz val="9"/>
      <color rgb="FF0000FF"/>
      <name val="Arial"/>
      <family val="0"/>
      <charset val="1"/>
    </font>
    <font>
      <sz val="9"/>
      <color theme="1"/>
      <name val="Arial"/>
      <family val="0"/>
      <charset val="1"/>
    </font>
    <font>
      <b val="true"/>
      <sz val="11"/>
      <color theme="1"/>
      <name val="Arial"/>
      <family val="0"/>
      <charset val="1"/>
    </font>
    <font>
      <b val="true"/>
      <sz val="11"/>
      <color theme="1"/>
      <name val="Calibri"/>
      <family val="0"/>
      <charset val="1"/>
    </font>
    <font>
      <sz val="11"/>
      <color rgb="FF434343"/>
      <name val="Calibri"/>
      <family val="0"/>
      <charset val="1"/>
    </font>
    <font>
      <u val="single"/>
      <sz val="11"/>
      <color rgb="FF0563C1"/>
      <name val="Calibri"/>
      <family val="0"/>
      <charset val="1"/>
    </font>
    <font>
      <u val="single"/>
      <sz val="11"/>
      <color rgb="FF434343"/>
      <name val="Calibri"/>
      <family val="0"/>
      <charset val="1"/>
    </font>
    <font>
      <sz val="10"/>
      <color rgb="FF000000"/>
      <name val="Calibri"/>
      <family val="0"/>
      <charset val="1"/>
    </font>
    <font>
      <b val="true"/>
      <sz val="13"/>
      <color rgb="FFFFFFFF"/>
      <name val="Arial"/>
      <family val="0"/>
      <charset val="1"/>
    </font>
    <font>
      <i val="true"/>
      <sz val="10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1"/>
      <color rgb="FF000000"/>
      <name val="Calibri"/>
      <family val="0"/>
      <charset val="1"/>
    </font>
    <font>
      <b val="true"/>
      <sz val="11"/>
      <color rgb="FFFFFFFF"/>
      <name val="Calibri"/>
      <family val="0"/>
      <charset val="1"/>
    </font>
  </fonts>
  <fills count="12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ADBFB"/>
        <bgColor rgb="FFD9E5F1"/>
      </patternFill>
    </fill>
    <fill>
      <patternFill patternType="solid">
        <fgColor rgb="FFF2F2F2"/>
        <bgColor rgb="FFEFEFEF"/>
      </patternFill>
    </fill>
    <fill>
      <patternFill patternType="solid">
        <fgColor rgb="FFFFFFFF"/>
        <bgColor rgb="FFF6F8F9"/>
      </patternFill>
    </fill>
    <fill>
      <patternFill patternType="solid">
        <fgColor rgb="FFF6F8F9"/>
        <bgColor rgb="FFF2F2F2"/>
      </patternFill>
    </fill>
    <fill>
      <patternFill patternType="solid">
        <fgColor rgb="FFEFEFEF"/>
        <bgColor rgb="FFF2F2F2"/>
      </patternFill>
    </fill>
    <fill>
      <patternFill patternType="solid">
        <fgColor rgb="FF1F4E79"/>
        <bgColor rgb="FF003366"/>
      </patternFill>
    </fill>
    <fill>
      <patternFill patternType="solid">
        <fgColor rgb="FFD9D9D9"/>
        <bgColor rgb="FFD9E5F1"/>
      </patternFill>
    </fill>
    <fill>
      <patternFill patternType="solid">
        <fgColor rgb="FFD9E5F1"/>
        <bgColor rgb="FFCADBFB"/>
      </patternFill>
    </fill>
    <fill>
      <patternFill patternType="solid">
        <fgColor rgb="FF2E6DA4"/>
        <bgColor rgb="FF0563C1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 diagonalUp="false" diagonalDown="false">
      <left style="thin">
        <color rgb="FFA6A6A6"/>
      </left>
      <right/>
      <top style="thin">
        <color rgb="FFA6A6A6"/>
      </top>
      <bottom style="thin">
        <color rgb="FFA6A6A6"/>
      </bottom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5" fontId="7" fillId="2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6" fontId="7" fillId="2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6" fontId="7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7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0" fontId="10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70" fontId="11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7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7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11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5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0" fillId="5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5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5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11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6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0" fillId="6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6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6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5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1" fillId="5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11" fillId="5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7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4" fillId="7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9" fontId="14" fillId="7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5" fillId="8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7" fillId="3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8" fillId="9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9" fillId="0" borderId="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8" fillId="6" borderId="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9" fillId="6" borderId="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9" fillId="0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9" fillId="6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70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9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0" fillId="9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1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1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10" fillId="1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0" fillId="1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1" fillId="11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21" fillId="11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ill>
        <patternFill patternType="solid">
          <fgColor rgb="FF2E6DA4"/>
          <bgColor rgb="FF000000"/>
        </patternFill>
      </fill>
    </dxf>
    <dxf>
      <fill>
        <patternFill patternType="solid">
          <fgColor rgb="FFD9D9D9"/>
          <bgColor rgb="FF000000"/>
        </patternFill>
      </fill>
    </dxf>
    <dxf>
      <fill>
        <patternFill patternType="solid">
          <fgColor rgb="FFD9E5F1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6F8F9"/>
          <bgColor rgb="FF000000"/>
        </patternFill>
      </fill>
    </dxf>
    <dxf>
      <fill>
        <patternFill patternType="solid">
          <fgColor rgb="FF434343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A6A6A6"/>
      <rgbColor rgb="FF993366"/>
      <rgbColor rgb="FFF6F8F9"/>
      <rgbColor rgb="FFD9E5F1"/>
      <rgbColor rgb="FF660066"/>
      <rgbColor rgb="FFFF8080"/>
      <rgbColor rgb="FF0563C1"/>
      <rgbColor rgb="FFCADBF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FEFEF"/>
      <rgbColor rgb="FFF2F2F2"/>
      <rgbColor rgb="FFFFFF99"/>
      <rgbColor rgb="FF99CCFF"/>
      <rgbColor rgb="FFFF99CC"/>
      <rgbColor rgb="FFCC99FF"/>
      <rgbColor rgb="FFD9D9D9"/>
      <rgbColor rgb="FF2E6DA4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1F4E79"/>
      <rgbColor rgb="FF43434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abela" displayName="Tabela" ref="A1:H615" headerRowCount="1" totalsRowCount="0" totalsRowShown="0">
  <autoFilter ref="A1:H615"/>
  <tableColumns count="8">
    <tableColumn id="1" name="REGIAO"/>
    <tableColumn id="2" name="UF"/>
    <tableColumn id="3" name="DSEI"/>
    <tableColumn id="4" name="TIPO"/>
    <tableColumn id="5" name="LOCAL DE ENTREGA"/>
    <tableColumn id="6" name="QUANTIDADE DE KITS"/>
    <tableColumn id="7" name="PESO TOTAL (kg)"/>
    <tableColumn id="8" name="VOL. TOTAL (L)"/>
  </tableColumns>
</table>
</file>

<file path=xl/tables/table2.xml><?xml version="1.0" encoding="utf-8"?>
<table xmlns="http://schemas.openxmlformats.org/spreadsheetml/2006/main" id="2" name="Table_1" displayName="Table_1" ref="J333:L333" headerRowCount="0" totalsRowCount="0" totalsRowShown="0">
  <tableColumns count="3">
    <tableColumn id="1" name="Column1"/>
    <tableColumn id="2" name="Column2"/>
    <tableColumn id="3" name="Column3"/>
  </tableColumns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maps.app.goo.gl/Wk1RxcpzzgcVdLNo7" TargetMode="External"/><Relationship Id="rId2" Type="http://schemas.openxmlformats.org/officeDocument/2006/relationships/hyperlink" Target="https://maps.app.goo.gl/PJi1pW31dr5HgETw7" TargetMode="External"/><Relationship Id="rId3" Type="http://schemas.openxmlformats.org/officeDocument/2006/relationships/hyperlink" Target="https://www.google.com/maps/place/DSEI+Alto+Rio+Juru&#225;/@-7.6133127,-72.6853822,17z/data=!4m14!1m7!3m6!1s0x9199cd6165e0bbf7:0x876a9f82997b719!2sDSEI+Alto+Rio+Juru&#225;!8m2!3d-7.6133171!4d-72.6832377!16s%2Fg%2F11n0kh24jh!3m5!1s0x9199cd6165e0bbf7:0x876a9f82997b71" TargetMode="External"/><Relationship Id="rId4" Type="http://schemas.openxmlformats.org/officeDocument/2006/relationships/hyperlink" Target="https://www.google.com/maps/place/0&#176;08&apos;07.8%22S+67&#176;04&apos;49.9%22W/@-0.1355461,-67.0805433,3a,75y,39h,90t/data=!3m8!1e1!3m6!1sCIHM0ogKEICAgIDu0ovBxQE!2e10!3e11!6shttps:%2F%2Flh3.googleusercontent.com%2Fgpms-cs-s%2FAFP8RcPJyIsxIssMAm7Dz5Qi90Dzp8wI28naN63zPvmYI" TargetMode="External"/><Relationship Id="rId5" Type="http://schemas.openxmlformats.org/officeDocument/2006/relationships/hyperlink" Target="https://maps.app.goo.gl/3k49Re2QUbKZF3Hb9" TargetMode="External"/><Relationship Id="rId6" Type="http://schemas.openxmlformats.org/officeDocument/2006/relationships/hyperlink" Target="https://www.google.com/maps/place/4&#176;13&apos;11.7%22S+69&#176;56&apos;03.5%22W/@-4.2199361,-69.9343492,47m/data=!3m1!1e3!4m4!3m3!8m2!3d-4.2199222!4d-69.9342905?hl=pt-BR&amp;entry=ttu&amp;g_ep=EgoyMDI2MDgxOS4wIKXMDSoASAFQAw%3D%3D" TargetMode="External"/><Relationship Id="rId7" Type="http://schemas.openxmlformats.org/officeDocument/2006/relationships/hyperlink" Target="https://maps.app.goo.gl/3iMLzSUJxt46dCJA9" TargetMode="External"/><Relationship Id="rId8" Type="http://schemas.openxmlformats.org/officeDocument/2006/relationships/hyperlink" Target="http://google.com/maps/place/DSEI+ARAGUAIA/data=!4m7!3m6!1s0x93167d007a3a5183:0x7b2b9e2bbc82168f!8m2!3d-11.6162307!4d-50.6630425!16s%2Fg%2F11z1g_3y29!19sChIJg1E6egB9FpMRjxaCvCueK3s?entry=tts&amp;g_ep=EgoyMDI2MDgyNC4wIPu8ASoASAFQAw%3D%3D&amp;skid=12c135a1-46cf-485" TargetMode="External"/><Relationship Id="rId9" Type="http://schemas.openxmlformats.org/officeDocument/2006/relationships/hyperlink" Target="https://maps.app.goo.gl/akS3ugZKos9CHwNr8" TargetMode="External"/><Relationship Id="rId10" Type="http://schemas.openxmlformats.org/officeDocument/2006/relationships/hyperlink" Target="https://maps.app.goo.gl/PU63xgAHJ7c7tdBH8" TargetMode="External"/><Relationship Id="rId11" Type="http://schemas.openxmlformats.org/officeDocument/2006/relationships/hyperlink" Target="https://www.google.com/maps/place/DSEI+distrito+sanit&#225;rio+especial+ind&#237;gena/@-15.5972716,-56.1051281,87m/data=!3m1!1e3!4m15!1m8!3m7!1s0x939db18dd7f75bc3:0xec096f4293cb8c65!2sR.+Rui+Barbosa,+282+-+Goiabeiras,+Cuiab&#225;+-+MT,+78032-040!3b1!8m2!3d-15.5971914!4d" TargetMode="External"/><Relationship Id="rId12" Type="http://schemas.openxmlformats.org/officeDocument/2006/relationships/hyperlink" Target="https://maps.app.goo.gl/EQkT5RHxKsiFjpV79" TargetMode="External"/><Relationship Id="rId13" Type="http://schemas.openxmlformats.org/officeDocument/2006/relationships/hyperlink" Target="https://maps.app.goo.gl/tDU3t86Mqj7GLocm7" TargetMode="External"/><Relationship Id="rId14" Type="http://schemas.openxmlformats.org/officeDocument/2006/relationships/hyperlink" Target="https://maps.app.goo.gl/tvQEgiPmWnmzX9eTA" TargetMode="External"/><Relationship Id="rId15" Type="http://schemas.openxmlformats.org/officeDocument/2006/relationships/hyperlink" Target="https://www.google.com/maps/place/Distrito+Sanit&#225;rio+Especial+Ind&#237;gena+Kaiapo+do+Mato+Grosso/@-10.813406,-55.461072,1107m/data=!3m2!1e3!4b1!4m6!3m5!1s0x930789bc5f769559:0x8c28d3bef95c6cf4!8m2!3d-10.813406!4d-55.461072!16s%2Fg%2F11hf8_yhp4?entry=ttu&amp;g_ep=E" TargetMode="External"/><Relationship Id="rId16" Type="http://schemas.openxmlformats.org/officeDocument/2006/relationships/hyperlink" Target="https://maps.app.goo.gl/TmrmT1WsbbCtVFqs8" TargetMode="External"/><Relationship Id="rId17" Type="http://schemas.openxmlformats.org/officeDocument/2006/relationships/hyperlink" Target="https://maps.app.goo.gl/j4FFcQ1QaZVv2NRD8" TargetMode="External"/><Relationship Id="rId18" Type="http://schemas.openxmlformats.org/officeDocument/2006/relationships/hyperlink" Target="https://maps.app.goo.gl/BjhZKePfz35WT86V7" TargetMode="External"/><Relationship Id="rId19" Type="http://schemas.openxmlformats.org/officeDocument/2006/relationships/hyperlink" Target="https://maps.app.goo.gl/Zi21yVrNi3HcmCDC8" TargetMode="External"/><Relationship Id="rId20" Type="http://schemas.openxmlformats.org/officeDocument/2006/relationships/hyperlink" Target="https://maps.app.goo.gl/8EQwPRuubn1fGay27" TargetMode="External"/><Relationship Id="rId21" Type="http://schemas.openxmlformats.org/officeDocument/2006/relationships/hyperlink" Target="https://maps.app.goo.gl/mFuUQYQaESMSgGsFA" TargetMode="External"/><Relationship Id="rId22" Type="http://schemas.openxmlformats.org/officeDocument/2006/relationships/hyperlink" Target="https://www.google.com/maps/place/3&#176;20&apos;50.9%22S+64&#176;42&apos;31.4%22W/@-3.3475205,-64.7089205,82m/data=!3m1!1e3!4m4!3m3!8m2!3d-3.3474588!4d-64.708722?entry=ttu&amp;g_ep=EgoyMDI2MDgyNS4wIKXMDSoASAFQAw%3D%3D" TargetMode="External"/><Relationship Id="rId23" Type="http://schemas.openxmlformats.org/officeDocument/2006/relationships/hyperlink" Target="https://maps.app.goo.gl/aeYUP5nLNdYDC9mNA" TargetMode="External"/><Relationship Id="rId24" Type="http://schemas.openxmlformats.org/officeDocument/2006/relationships/hyperlink" Target="https://maps.app.goo.gl/jKUAawZiXLsZtBC38" TargetMode="External"/><Relationship Id="rId25" Type="http://schemas.openxmlformats.org/officeDocument/2006/relationships/hyperlink" Target="https://www.google.com/maps/place/R.+do+Futuro,+600+-+Aflitos,+Recife+-+PE,+52050-005/@-8.0396323,-34.9008905,61m/data=!3m1!1e3!4m15!1m8!3m7!1s0x7ab18f936a844e9:0x6b7317f9556869bf!2sR.+do+Futuro,+600+-+Aflitos,+Recife+-+PE,+52050-005!3b1!8m2!3d-8.0396879!" TargetMode="External"/><Relationship Id="rId26" Type="http://schemas.openxmlformats.org/officeDocument/2006/relationships/hyperlink" Target="https://maps.app.goo.gl/CDtGvQ1czA6yFNyw5" TargetMode="External"/><Relationship Id="rId27" Type="http://schemas.openxmlformats.org/officeDocument/2006/relationships/hyperlink" Target="https://maps.app.goo.gl/Fk18Eb28rJehGGhQ6" TargetMode="External"/><Relationship Id="rId28" Type="http://schemas.openxmlformats.org/officeDocument/2006/relationships/hyperlink" Target="https://maps.app.goo.gl/Sth7mbFSXYee2fs46" TargetMode="External"/><Relationship Id="rId29" Type="http://schemas.openxmlformats.org/officeDocument/2006/relationships/hyperlink" Target="https://maps.app.goo.gl/siipZacD8hcQ7YFS9" TargetMode="External"/><Relationship Id="rId30" Type="http://schemas.openxmlformats.org/officeDocument/2006/relationships/hyperlink" Target="https://maps.app.goo.gl/422w9g6TcRTsxNBk8" TargetMode="External"/><Relationship Id="rId31" Type="http://schemas.openxmlformats.org/officeDocument/2006/relationships/hyperlink" Target="https://maps.app.goo.gl/MTG3N2jvHjtxpB2eA" TargetMode="External"/><Relationship Id="rId32" Type="http://schemas.openxmlformats.org/officeDocument/2006/relationships/hyperlink" Target="https://www.google.com/maps/place/DSEI+Xavante+-+Distrito+Sanit&#225;rio+Especial+Ind&#237;gena+Xavante/data=!4m2!3m1!19sChIJgWYx7yVvZZMRtP4tHZVt8EY" TargetMode="External"/><Relationship Id="rId33" Type="http://schemas.openxmlformats.org/officeDocument/2006/relationships/hyperlink" Target="https://www.google.com/maps/place/Av.+Mato+Grosso,+Canarana+-+MT,+78640-000/@-13.5501492,-52.2746219,264m/data=!3m1!1e3!4m6!3m5!1s0x936d167ef4c1b2fd:0x13ebb506cb464794!8m2!3d-13.5559659!4d-52.272882!16s%2Fg%2F1ptyj7qsn?entry=ttu&amp;g_ep=EgoyMDI2MDgxNy4wIKXMD" TargetMode="External"/><Relationship Id="rId34" Type="http://schemas.openxmlformats.org/officeDocument/2006/relationships/hyperlink" Target="https://maps.app.goo.gl/nSMd8aqRLPpEYkso8" TargetMode="External"/><Relationship Id="rId35" Type="http://schemas.openxmlformats.org/officeDocument/2006/relationships/hyperlink" Target="https://www.google.com/maps/place/9&#176;37&apos;37.6%22S+35&#176;44&apos;10.9%22W/@-9.6271968,-35.7364874,3a,75y,55.64h,90t/data=!3m7!1e1!3m5!1s-xQbZTh451z19tWdgzsuVw!2e0!6shttps:%2F%2Fstreetviewpixels-pa.googleapis.com%2Fv1%2Fthumbnail%3Fcb_client%3Dmaps_sv.tactile%26w%3D9" TargetMode="External"/><Relationship Id="rId36" Type="http://schemas.openxmlformats.org/officeDocument/2006/relationships/hyperlink" Target="https://maps.app.goo.gl/D37u1QWmuGJxTLfh8" TargetMode="External"/><Relationship Id="rId37" Type="http://schemas.openxmlformats.org/officeDocument/2006/relationships/hyperlink" Target="https://www.google.com/maps?q=-16.733138888888888,-49.24115" TargetMode="External"/><Relationship Id="rId38" Type="http://schemas.openxmlformats.org/officeDocument/2006/relationships/hyperlink" Target="https://www.google.com/maps/place/7&#176;37&apos;43.7%22S+72&#176;52&apos;54.0%22W/@-7.6288042,-72.8817969,68m/data=!3m1!1e3!4m4!3m3!8m2!3d-7.6288114!4d-72.8816757?hl=pt-BR&amp;entry=ttu&amp;g_ep=EgoyMDI2MDgxMS4wIKXMDSoASAFQAw%3D%3D" TargetMode="External"/><Relationship Id="rId39" Type="http://schemas.openxmlformats.org/officeDocument/2006/relationships/hyperlink" Target="https://www.google.com/maps/place/0&#176;07&apos;15.8%22S+67&#176;05&apos;49.8%22W/@-0.1210515,-67.097822,272m/data=!3m2!1e3!4b1!4m4!3m3!8m2!3d-0.1210528!4d-67.0971783?authuser=0&amp;entry=ttu&amp;g_ep=EgoyMDI2MDkwMi4wIKXMDSoASAFQAw%3D%3D" TargetMode="External"/><Relationship Id="rId40" Type="http://schemas.openxmlformats.org/officeDocument/2006/relationships/hyperlink" Target="https://maps.app.goo.gl/NRyYPASAdVxQKs8x5" TargetMode="External"/><Relationship Id="rId41" Type="http://schemas.openxmlformats.org/officeDocument/2006/relationships/hyperlink" Target="https://www.google.com/maps/place/4&#176;14&apos;22.9%22S+69&#176;56&apos;06.0%22W/@-4.2396337,-69.9350739,47m/data=!3m1!1e3!4m4!3m3!8m2!3d-4.2396944!4d-69.935?hl=pt-BR&amp;entry=ttu&amp;g_ep=EgoyMDI2MDgxOS4wIKXMDSoASAFQAw%3D%3D" TargetMode="External"/><Relationship Id="rId42" Type="http://schemas.openxmlformats.org/officeDocument/2006/relationships/hyperlink" Target="https://www.google.com/maps/place/3&#176;28&apos;02.8%22S+68&#176;56&apos;42.5%22W/@-3.4674713,-68.9452761,47m/data=!3m1!1e3!4m4!3m3!8m2!3d-3.4674546!4d-68.945149?hl=pt-BR&amp;entry=ttu&amp;g_ep=EgoyMDI2MDgxOS4wIKXMDSoASAFQAw%3D%3D" TargetMode="External"/><Relationship Id="rId43" Type="http://schemas.openxmlformats.org/officeDocument/2006/relationships/hyperlink" Target="https://www.google.com/maps/place/3&#176;21&apos;42.1%22S+68&#176;11&apos;46.4%22W/@-3.3617025,-68.1968641,271m/data=!3m2!1e3!4b1!4m4!3m3!8m2!3d-3.3617038!4d-68.1962204?entry=ttu&amp;g_ep=EgoyMDI2MDgyMy4wIKXMDSoASAFQAw%3D%3D" TargetMode="External"/><Relationship Id="rId44" Type="http://schemas.openxmlformats.org/officeDocument/2006/relationships/hyperlink" Target="https://www.google.com/maps/place//@-3.1002248,-67.9457104,47m/data=!3m1!1e3!4m6!1m5!3m4!2zM8KwMDYnMDAuNiJTIDY3wrA1Nic0NC44Ilc!8m2!3d-3.1001728!4d-67.9457844?hl=pt-BR&amp;entry=ttu&amp;g_ep=EgoyMDI2MDgxOS4wIKXMDSoASAFQAw%3D%3D" TargetMode="External"/><Relationship Id="rId45" Type="http://schemas.openxmlformats.org/officeDocument/2006/relationships/hyperlink" Target="https://www.google.com/maps/place/4&#176;22&apos;48.0%22S+70&#176;01&apos;36.8%22W/@-4.3799119,-70.026818,47m/data=!3m1!1e3!4m4!3m3!8m2!3d-4.38!4d-70.0268889?entry=ttu&amp;g_ep=EgoyMDI2MDgxOS4wIKXMDSoASAFQAw%3D%3D" TargetMode="External"/><Relationship Id="rId46" Type="http://schemas.openxmlformats.org/officeDocument/2006/relationships/hyperlink" Target="https://www.google.com/maps/place/2&#176;51&apos;48.9%22S+67&#176;46&apos;36.2%22W/@-2.8636029,-67.7769006,47m/data=!3m1!1e3!4m4!3m3!8m2!3d-2.8635713!4d-67.7767342?hl=pt-BR&amp;entry=ttu&amp;g_ep=EgoyMDI2MDgxOS4wIKXMDSoASAFQAw%3D%3D" TargetMode="External"/><Relationship Id="rId47" Type="http://schemas.openxmlformats.org/officeDocument/2006/relationships/hyperlink" Target="https://www.google.com/maps/place/CASAI+-+Casa+De+Apoio+&#192;+Sa&#250;de+Ind&#237;gena/@0.0386174,-51.0913396,1087m/data=!3m1!1e3!4m14!1m7!3m6!1s0x8d61e104d6f66349:0x5dc9f2756c133668!2sCASAI+-+Casa+De+Apoio+&#192;+Sa&#250;de+Ind&#237;gena!8m2!3d0.0386834!4d-51.0887069!16s%2Fg%2F11g2w" TargetMode="External"/><Relationship Id="rId48" Type="http://schemas.openxmlformats.org/officeDocument/2006/relationships/hyperlink" Target="https://www.google.com/maps/place/3&#176;50&apos;38.3%22N+51&#176;50&apos;12.2%22W/@3.843856,-51.8366787,456m/data=!3m1!1e3!4m4!3m3!8m2!3d3.8439722!4d-51.8367222?entry=ttu&amp;g_ep=EgoyMDI2MDgyNS4wIKXMDSoASAFQAw%3D%3D" TargetMode="External"/><Relationship Id="rId49" Type="http://schemas.openxmlformats.org/officeDocument/2006/relationships/hyperlink" Target="https://www.google.com/maps/place/Casa+de+Apoio+&#224;+Sa&#250;de+Ind&#237;gena+-+Cear&#225;/@-3.749847,-38.5158437,17z/data=!3m1!4b1!4m6!3m5!1s0x7c749bf5760147d:0xdf3a36c4c29dfc79!8m2!3d-3.7498524!4d-38.5132688!16s%2Fg%2F11nl7k91mr?entry=ttu&amp;g_ep=EgoyMDI2MDcxNS4wIKXMDSoASAF" TargetMode="External"/><Relationship Id="rId50" Type="http://schemas.openxmlformats.org/officeDocument/2006/relationships/hyperlink" Target="https://maps.app.goo.gl/mYFe2TV4cRgjZBHx9" TargetMode="External"/><Relationship Id="rId51" Type="http://schemas.openxmlformats.org/officeDocument/2006/relationships/hyperlink" Target="https://www.google.com/maps/place/15&#176;41&apos;05.2%22S+56&#176;04&apos;22.9%22W/@-15.6847882,-56.0736711,262m/data=!3m2!1e3!4b1!4m4!3m3!8m2!3d-15.6847895!4d-56.0730274?entry=ttu&amp;g_ep=EgoyMDI2MDgyMy4wIKXMDSoASAFQAw%3D%3D" TargetMode="External"/><Relationship Id="rId52" Type="http://schemas.openxmlformats.org/officeDocument/2006/relationships/hyperlink" Target="https://www.google.com/maps/place/16&#176;28&apos;45.7%22S+54&#176;34&apos;26.4%22W/@-16.4793613,-54.5749167,521m/data=!3m2!1e3!4b1!4m4!3m3!8m2!3d-16.4793631!4d-54.5740063?entry=ttu&amp;g_ep=EgoyMDI2MDgyMy4wIKXMDSoASAFQAw%3D%3D" TargetMode="External"/><Relationship Id="rId53" Type="http://schemas.openxmlformats.org/officeDocument/2006/relationships/hyperlink" Target="https://www.google.com/maps/place/CASAI%2FPOLO+BRASNORTE/@-12.1242897,-57.9996568,147m/data=!3m1!1e3!4m6!3m5!1s0x93a51f001a9cd973:0x7a3e18011cf82806!8m2!3d-12.1242456!4d-57.9994729!16s%2Fg%2F11nbnndp70?entry=ttu&amp;g_ep=EgoyMDI2MDcyNi4wIKXMDSoASAFQAw%3D%3D" TargetMode="External"/><Relationship Id="rId54" Type="http://schemas.openxmlformats.org/officeDocument/2006/relationships/hyperlink" Target="https://www.google.com/maps/place/12&#176;57&apos;05.9%22S+38&#176;21&apos;14.9%22W/@-12.951639,-38.3547754,353m/data=!3m2!1e3!4b1!4m4!3m3!8m2!3d-12.951639!4d-38.3541317?entry=ttu&amp;g_ep=EgoyMDI2MDgxMC4wIKXMDSoASAFQAw%3D%3D" TargetMode="External"/><Relationship Id="rId55" Type="http://schemas.openxmlformats.org/officeDocument/2006/relationships/hyperlink" Target="https://maps.app.goo.gl/As59pXocJFM6yr7UA" TargetMode="External"/><Relationship Id="rId56" Type="http://schemas.openxmlformats.org/officeDocument/2006/relationships/hyperlink" Target="https://www.google.com/maps/place/Av.+Eng.+Fernando+Guilhon,+1927+-+Santarenzinho,+Santar&#233;m+-+PA,+68035-000/@-2.4469174,-54.7485728,109m/data=!3m1!1e3!4m6!3m5!1s0x9288f8e71b9b7145:0xaa85bad26646b3ff!8m2!3d-2.4468821!4d-54.7485588!16s%2Fg%2F11nnkz9pms?entr" TargetMode="External"/><Relationship Id="rId57" Type="http://schemas.openxmlformats.org/officeDocument/2006/relationships/hyperlink" Target="https://maps.app.goo.gl/PLsm8NyWK2GmRSuQ6" TargetMode="External"/><Relationship Id="rId58" Type="http://schemas.openxmlformats.org/officeDocument/2006/relationships/hyperlink" Target="https://maps.app.goo.gl/mD5pYQTjbV1wKLMS8" TargetMode="External"/><Relationship Id="rId59" Type="http://schemas.openxmlformats.org/officeDocument/2006/relationships/hyperlink" Target="https://maps.app.goo.gl/PyvJizZ2nSXrBGYZ6" TargetMode="External"/><Relationship Id="rId60" Type="http://schemas.openxmlformats.org/officeDocument/2006/relationships/hyperlink" Target="https://www.google.com/maps/place/R.+Afonso+V+Bonilha,+1011+-+Centro+Antigo,+Peixoto+de+Azevedo+-+MT,+78530-000/@-10.2418049,-54.998858,1109m/data=!3m2!1e3!4b1!4m6!3m5!1s0x930717d610982493:0xf73630595fe1debf!8m2!3d-10.2418049!4d-54.998858!16s%2Fg%2F11f3n3" TargetMode="External"/><Relationship Id="rId61" Type="http://schemas.openxmlformats.org/officeDocument/2006/relationships/hyperlink" Target="https://www.google.com/maps/place/11&#176;13&apos;58.2%22S+57&#176;30&apos;37.6%22W/@-11.2332816,-57.5114055,1315m/data=!3m1!1e3!4m4!3m3!8m2!3d-11.2328333!4d-57.5104444?entry=ttu&amp;g_ep=EgoyMDI2MDgyNS4wIKXMDSoASAFQAw%3D%3D" TargetMode="External"/><Relationship Id="rId62" Type="http://schemas.openxmlformats.org/officeDocument/2006/relationships/hyperlink" Target="https://www.google.com/maps/place/R.+Afonso+V+Bonilha,+1011+-+Centro+Antigo,+Peixoto+de+Azevedo+-+MT,+78530-000/@-10.2418049,-54.998858,1109m/data=!3m2!1e3!4b1!4m6!3m5!1s0x930717d610982493:0xf73630595fe1debf!8m2!3d-10.2418049!4d-54.998858!16s%2Fg%2F11f3n3" TargetMode="External"/><Relationship Id="rId63" Type="http://schemas.openxmlformats.org/officeDocument/2006/relationships/hyperlink" Target="https://www.google.com/maps/place/8&#176;02&apos;20.1%22S+50&#176;02&apos;19.9%22W/@-8.0389249,-50.0395007,336m/data=!3m2!1e3!4b1!4m4!3m3!8m2!3d-8.0389249!4d-50.038857?entry=ttu&amp;g_ep=EgoyMDI2MDgxNy4wIKXMDSoASAFQAw%3D%3D" TargetMode="External"/><Relationship Id="rId64" Type="http://schemas.openxmlformats.org/officeDocument/2006/relationships/hyperlink" Target="https://www.google.com/maps/place/6&#176;39&apos;02.9%22S+51&#176;58&apos;05.8%22W/@-6.6508264,-51.9684966,84m/data=!3m1!1e3!4m4!3m3!8m2!3d-6.6508056!4d-51.9682778?entry=ttu&amp;g_ep=EgoyMDI2MDgxNi4wIKXMDSoASAFQAw%3D%3D" TargetMode="External"/><Relationship Id="rId65" Type="http://schemas.openxmlformats.org/officeDocument/2006/relationships/hyperlink" Target="https://maps.app.goo.gl/56M66nwG2RxJuZqy5" TargetMode="External"/><Relationship Id="rId66" Type="http://schemas.openxmlformats.org/officeDocument/2006/relationships/hyperlink" Target="https://maps.app.goo.gl/DKnR5UUzUGRdHA6v8" TargetMode="External"/><Relationship Id="rId67" Type="http://schemas.openxmlformats.org/officeDocument/2006/relationships/hyperlink" Target="https://www.google.com/maps/place/Casai+LRR/@2.7766518,-60.7133239,3a,75y/data=!3m8!1e2!3m6!1sCIHM0ogKEICAgICRsZD4oQE!2e10!3e12!6shttps:%2F%2Flh3.googleusercontent.com%2Fgps-cs-s%2FAHRPTWmVgCm68rr81Jg4F8O6XfqRWE8q0E2xRy3P8WWFU2elZHHWM8z5ZzZL5U0F35uKAHYu5g" TargetMode="External"/><Relationship Id="rId68" Type="http://schemas.openxmlformats.org/officeDocument/2006/relationships/hyperlink" Target="https://www.google.com/maps/place/25&#176;27&apos;44.2%22S+49&#176;17&apos;53.1%22W/@-25.4622503,-49.2982362,3a,75y,100.8h,90t/data=!3m7!1e1!3m5!1sIqZqQgCfeD8DC-htLwR19A!2e0!6shttps:%2F%2Fstreetviewpixels-pa.googleapis.com%2Fv1%2Fthumbnail%3Fcb_client%3Dmaps_sv.tactile%26w%2" TargetMode="External"/><Relationship Id="rId69" Type="http://schemas.openxmlformats.org/officeDocument/2006/relationships/hyperlink" Target="https://www.google.com/maps/place/2&#176;54&apos;49.7%22S+59&#176;59&apos;30.7%22W/@-2.9138049,-59.9925158,362m/data=!3m2!1e3!4b1!4m4!3m3!8m2!3d-2.9138062!4d-59.9918721?entry=ttu&amp;g_ep=EgoyMDI2MDgwOS4wIKXMDSoASAFQAw%3D%3D" TargetMode="External"/><Relationship Id="rId70" Type="http://schemas.openxmlformats.org/officeDocument/2006/relationships/hyperlink" Target="https://www.google.com/maps/place/2&#176;29&apos;05.4%22S+44&#176;13&apos;28.6%22W/@-2.4848266,-44.2252534,339m/data=!3m2!1e3!4b1!4m4!3m3!8m2!3d-2.4848266!4d-44.2246097?entry=ttu&amp;g_ep=EgoyMDI2MDgxNy4wIKXMDSoASAFQAw%3D%3D" TargetMode="External"/><Relationship Id="rId71" Type="http://schemas.openxmlformats.org/officeDocument/2006/relationships/hyperlink" Target="https://www.google.com/maps/place/Casai/@-5.5356081,-47.4777801,98m/data=!3m1!1e3!4m6!3m5!1s0x92c55f0075eaa637:0xafd5a60a1ae79006!8m2!3d-5.5357428!4d-47.4776302!16s%2Fg%2F11x851b6zc?entry=ttu&amp;g_ep=EgoyMDI2MDgxNy4wIKXMDSoASAFQAw%3D%3D" TargetMode="External"/><Relationship Id="rId72" Type="http://schemas.openxmlformats.org/officeDocument/2006/relationships/hyperlink" Target="https://www.google.com/maps/place/Casa+de+Sa&#250;de+do+&#205;ndio+-+CASAI+Teresina/@-5.069525,-42.7870223,21z/data=!4m15!1m8!3m7!1s0x78e3989c127d5f1:0xeab5c799f4bfd82f!2sCasa+de+Sa&#250;de+do+&#205;ndio+-+CASAI+Teresina!8m2!3d-5.0695446!4d-42.7868174!10e5!16s%2Fg%2F11f0wly7" TargetMode="External"/><Relationship Id="rId73" Type="http://schemas.openxmlformats.org/officeDocument/2006/relationships/hyperlink" Target="https://maps.app.goo.gl/MxqCsPf1J4hWQR9T9" TargetMode="External"/><Relationship Id="rId74" Type="http://schemas.openxmlformats.org/officeDocument/2006/relationships/hyperlink" Target="https://www.google.com/maps/place/R.+Jos&#233;+Bonif&#225;cio,+2751,+Amambai+-+MS,+79990-000/@-23.1043601,-55.2335619,478a,51.6y,71.94h,93.1t/data=!3m7!1e1!3m5!1sxEi5SbTVsD-WHoaga_1NEw!2e0!6shttps:%2F%2Fstreetviewpixels-pa.googleapis.com%2Fv1%2Fthumbnail%3Fcb_clien" TargetMode="External"/><Relationship Id="rId75" Type="http://schemas.openxmlformats.org/officeDocument/2006/relationships/hyperlink" Target="https://maps.app.goo.gl/QBecCJYF1Po13fYV9" TargetMode="External"/><Relationship Id="rId76" Type="http://schemas.openxmlformats.org/officeDocument/2006/relationships/hyperlink" Target="https://maps.app.goo.gl/mwH8hXbAzN6sS2Pw8" TargetMode="External"/><Relationship Id="rId77" Type="http://schemas.openxmlformats.org/officeDocument/2006/relationships/hyperlink" Target="https://www.google.com/maps/place/CASAI+TEF&#201;/@-3.3650287,-64.7209782,17z/data=!3m1!4b1!4m6!3m5!1s0x921a2100004b0191:0xd39e77192c1b00bd!8m2!3d-3.3650341!4d-64.7184033!16s%2Fg%2F11w9y2lqp3?entry=ttu&amp;g_ep=EgoyMDI2MDcxNC4wIKXMDSoASAFQAw%3D%3D" TargetMode="External"/><Relationship Id="rId78" Type="http://schemas.openxmlformats.org/officeDocument/2006/relationships/hyperlink" Target="https://www.google.com/maps/place/6&#176;39&apos;38.4%22S+69&#176;52&apos;02.2%22W/@-6.6606523,-69.867916,245m/data=!3m2!1e3!4b1!4m4!3m3!8m2!3d-6.6606523!4d-69.8672709?entry=ttu&amp;g_ep=EgoyMDI2MDgyNi4wIKXMDSoASAFQAw%3D%3D" TargetMode="External"/><Relationship Id="rId79" Type="http://schemas.openxmlformats.org/officeDocument/2006/relationships/hyperlink" Target="https://www.google.com/maps/place/18&#176;52&apos;58.3%22S+41&#176;59&apos;30.9%22W/@-18.8828672,-41.9928301,514m/data=!3m2!1e3!4b1!4m4!3m3!8m2!3d-18.882869!4d-41.9919197?entry=ttu&amp;g_ep=EgoyMDI2MDgyNS4wIKXMDSoASAFQAw%3D%3D" TargetMode="External"/><Relationship Id="rId80" Type="http://schemas.openxmlformats.org/officeDocument/2006/relationships/hyperlink" Target="https://www.google.com/maps/place/16&#176;43&apos;12.6%22S+43&#176;52&apos;18.1%22W/@-16.7202268,-43.8723799,260m/data=!3m1!1e3!4m4!3m3!8m2!3d-16.7201699!4d-43.8716825?entry=ttu&amp;g_ep=EgoyMDI2MDgyNS4wIKXMDSoASAFQAw%3D%3D" TargetMode="External"/><Relationship Id="rId81" Type="http://schemas.openxmlformats.org/officeDocument/2006/relationships/hyperlink" Target="https://www.google.com/maps/place/19&#176;56&apos;12.8%22S+43&#176;57&apos;06.2%22W/@-19.9370278,-43.9523151,255m/data=!3m1!1e3!4m4!3m3!8m2!3d-19.9368753!4d-43.9517122?entry=ttu&amp;g_ep=EgoyMDI2MDgyNS4wIKXMDSoASAFQAw%3D%3D" TargetMode="External"/><Relationship Id="rId82" Type="http://schemas.openxmlformats.org/officeDocument/2006/relationships/hyperlink" Target="https://maps.app.goo.gl/VSykfycLfawmaPK16" TargetMode="External"/><Relationship Id="rId83" Type="http://schemas.openxmlformats.org/officeDocument/2006/relationships/hyperlink" Target="https://maps.app.goo.gl/uAEryLnSbktSaNadA" TargetMode="External"/><Relationship Id="rId84" Type="http://schemas.openxmlformats.org/officeDocument/2006/relationships/hyperlink" Target="https://maps.app.goo.gl/XQfyFxMyG2AZy1iZ8" TargetMode="External"/><Relationship Id="rId85" Type="http://schemas.openxmlformats.org/officeDocument/2006/relationships/hyperlink" Target="https://www.google.com/maps/place/R.+do+Futuro,+600+-+Aflitos,+Recife+-+PE,+52050-005/@-8.0396323,-34.9008905,61m/data=!3m1!1e3!4m15!1m8!3m7!1s0x7ab18f936a844e9:0x6b7317f9556869bf!2sR.+do+Futuro,+600+-+Aflitos,+Recife+-+PE,+52050-005!3b1!8m2!3d-8.0396879!" TargetMode="External"/><Relationship Id="rId86" Type="http://schemas.openxmlformats.org/officeDocument/2006/relationships/hyperlink" Target="https://www.google.com/maps/place/R.+Poti,+29+-+Tupi,+Porto+Velho+-+RO,+76804-578/@-8.7858513,-63.8988171,61m/data=!3m1!1e3!4m15!1m8!3m7!1s0x92325cf782ae499f:0xd7d786c6fe692de7!2sR.+Poti,+29+-+Tupi,+Porto+Velho+-+RO,+76804-578!3b1!8m2!3d-8.7857141!4d-63.8" TargetMode="External"/><Relationship Id="rId87" Type="http://schemas.openxmlformats.org/officeDocument/2006/relationships/hyperlink" Target="https://www.google.com/maps/place/Casa+de+Apoio+a+Sa&#250;de+Indigena+de+Guajara+Mirim+Ro/@-10.7778835,-65.3202356,114m/data=!3m1!1e3!4m12!1m5!3m4!2zMTDCsDQ2JzQwLjciUyA2NcKwMTknMTEuMyJX!8m2!3d-10.777977!4d-65.319816!3m5!1s0x93d3c5bab297c361:0x222b853ce171bde7!" TargetMode="External"/><Relationship Id="rId88" Type="http://schemas.openxmlformats.org/officeDocument/2006/relationships/hyperlink" Target="https://www.google.com/maps/place/POLO+BASE+JI-PARANA/@-10.8878163,-61.9136209,61m/data=!3m1!1e3!4m12!1m5!3m4!2zMTDCsDUzJzE1LjkiUyA2McKwNTQnNDguOSJX!8m2!3d-10.887754!4d-61.913591!3m5!1s0x93c99b000617f143:0x9f40df5ea5cb8183!8m2!3d-10.8877518!4d-61.9137144!" TargetMode="External"/><Relationship Id="rId89" Type="http://schemas.openxmlformats.org/officeDocument/2006/relationships/hyperlink" Target="https://www.google.com/maps/place/10&#176;25&apos;50.4%22S+62&#176;28&apos;04.0%22W/@-10.4306642,-62.4684194,243m/data=!3m2!1e3!4b1!4m4!3m3!8m2!3d-10.4306642!4d-62.4677743?entry=ttu&amp;g_ep=EgoyMDI2MDgxNy4wIKXMDSoASAFQAw%3D%3D" TargetMode="External"/><Relationship Id="rId90" Type="http://schemas.openxmlformats.org/officeDocument/2006/relationships/hyperlink" Target="https://www.google.com/maps/place/R.+Alvaro+Botelho+Maia,+1118+-+Nova+Humait&#225;,+Humait&#225;+-+AM,+69800-000/@-7.5015209,-63.0363188,336m/data=!3m1!1e3!4m6!3m5!1s0x9230d9f3a8f393bd:0x4966cac1d19c3f82!8m2!3d-7.5015026!4d-63.0351515!16s%2Fg%2F11tj0jvq7k?entry=ttu" TargetMode="External"/><Relationship Id="rId91" Type="http://schemas.openxmlformats.org/officeDocument/2006/relationships/hyperlink" Target="https://www.google.com/maps?q=-11.940981,-62.002068" TargetMode="External"/><Relationship Id="rId92" Type="http://schemas.openxmlformats.org/officeDocument/2006/relationships/hyperlink" Target="https://www.google.com/maps/place/R.+Cel.+Joaquim+Braga,+44+-+Santana,+Santar&#233;m+-+PA,+68005-270/@-2.4173226,-54.7118862,19z/data=!4m6!3m5!1s0x9288f993af0b23a7:0xb496a2b4ea4a52d9!8m2!3d-2.4172528!4d-54.7115978!16s%2Fg%2F11dzmm7gnl?entry=ttu&amp;g_ep=EgoyMDI2MD" TargetMode="External"/><Relationship Id="rId93" Type="http://schemas.openxmlformats.org/officeDocument/2006/relationships/hyperlink" Target="https://www.google.com/maps/place/7&#176;03&apos;07.3%22S+55&#176;25&apos;00.5%22W/@-7.0518533,-55.4170981,19.75z/data=!4m5!3m4!4b1!8m2!3d-7.0520331!4d-55.4167986?entry=ttu&amp;g_ep=EgoyMDI2MDgwOS4wIKXMDSoASAFQAw%3D%3D" TargetMode="External"/><Relationship Id="rId94" Type="http://schemas.openxmlformats.org/officeDocument/2006/relationships/hyperlink" Target="https://www.google.com/maps/place/4&#176;16&apos;29.4%22S+55&#176;59&apos;16.0%22W/@-4.2748549,-55.9878474,90m/data=!3m1!1e3!4m4!3m3!8m2!3d-4.2748333!4d-55.9877778?entry=ttu&amp;g_ep=EgoyMDI2MDgwNC4wIKXMDSoASAFQAw%3D%3D" TargetMode="External"/><Relationship Id="rId95" Type="http://schemas.openxmlformats.org/officeDocument/2006/relationships/hyperlink" Target="https://www.google.com/maps/place/6&#176;13&apos;09.1%22S+57&#176;49&apos;40.3%22W/@-6.2191888,-57.8286637,491m/data=!3m2!1e3!4b1!4m4!3m3!8m2!3d-6.2191888!4d-57.8278531?entry=ttu&amp;g_ep=EgoyMDI2MDgxNy4wIKXMDSoASAFQAw%3D%3D" TargetMode="External"/><Relationship Id="rId96" Type="http://schemas.openxmlformats.org/officeDocument/2006/relationships/hyperlink" Target="https://www.google.com/maps/place/CASAI-+Casa+Do+&#205;ndio/@-11.727265,-49.096884,17z/data=!3m1!4b1!4m6!3m5!1s0x933e95f73aa5cbf9:0xaa7f70ac58b84133!8m2!3d-11.7272703!4d-49.0943091!16s%2Fg%2F11gr2d9x6p?entry=ttu&amp;g_ep=EgoyMDI2MDcxNS4wIKXMDSoASAFQAw%3D%3D" TargetMode="External"/><Relationship Id="rId97" Type="http://schemas.openxmlformats.org/officeDocument/2006/relationships/hyperlink" Target="https://www.google.com/maps/place/Casa+de+Apoio+&#225;+Sa&#250;de+ind&#237;gena+-+Aragua&#237;na/@-7.1826449,-48.1966227,17z/data=!3m1!4b1!4m6!3m5!1s0x92d90dce21a54feb:0xfd85c7a7c47bca42!8m2!3d-7.1826502!4d-48.1940478!16s%2Fg%2F11pxwg05n6?entry=ttu&amp;g_ep=EgoyMDI2MDcxNS4wIKXMD" TargetMode="External"/><Relationship Id="rId98" Type="http://schemas.openxmlformats.org/officeDocument/2006/relationships/hyperlink" Target="https://www.google.com/maps/place/4&#176;22&apos;07.7%22S+70&#176;11&apos;15.0%22W/@-4.368849,-70.1876536,43m/data=!3m1!1e3!4m4!3m3!8m2!3d-4.3688036!4d-70.1875008?entry=ttu&amp;g_ep=EgoyMDI2MDgwNS4xIKXMDSoASAFQAw%3D%3D" TargetMode="External"/><Relationship Id="rId99" Type="http://schemas.openxmlformats.org/officeDocument/2006/relationships/hyperlink" Target="https://www.google.com/maps/place/CASAI+DE+CAMPIN&#193;POLIS/@-14.5442121,-52.8061611,17z/data=!4m14!1m7!3m6!1s0x93720362689322e7:0x17b499347a17994a!2sCASAI+DE+CAMPIN&#193;POLIS!8m2!3d-14.5442173!4d-52.8035862!16s%2Fg%2F11j00p3d58!3m5!1s0x93720362689322e7:0x17b4993" TargetMode="External"/><Relationship Id="rId100" Type="http://schemas.openxmlformats.org/officeDocument/2006/relationships/hyperlink" Target="https://maps.app.goo.gl/NUL2ZHbwuobZ4T2X7" TargetMode="External"/><Relationship Id="rId101" Type="http://schemas.openxmlformats.org/officeDocument/2006/relationships/hyperlink" Target="https://www.google.com/maps/@-11.4406382,-61.433835,3a,75y,224.54h,64t/data=!3m7!1e1!3m5!1sgNi-MXXbsp9oMmsK36pgog!2e0!6shttps:%2F%2Fstreetviewpixels-pa.googleapis.com%2Fv1%2Fthumbnail%3Fcb_client%3Dmaps_sv.tactile%26w%3D900%26h%3D600%26pitch%3D26.00448840" TargetMode="External"/><Relationship Id="rId102" Type="http://schemas.openxmlformats.org/officeDocument/2006/relationships/hyperlink" Target="https://maps.app.goo.gl/cYDhbjj7WttQjJ2z6" TargetMode="External"/><Relationship Id="rId103" Type="http://schemas.openxmlformats.org/officeDocument/2006/relationships/hyperlink" Target="https://maps.app.goo.gl/PaHJ2PtB3wQxFvFVA" TargetMode="External"/><Relationship Id="rId104" Type="http://schemas.openxmlformats.org/officeDocument/2006/relationships/hyperlink" Target="https://www.google.com/maps/place/13&#176;32&apos;43.3%22S+52&#176;16&apos;37.8%22W/@-13.5453768,-52.277938,374m/data=!3m1!1e3!4m4!3m3!8m2!3d-13.5453539!4d-52.2771621?entry=ttu&amp;g_ep=EgoyMDI2MDgxNy4wIKXMDSoASAFQAw%3D%3D" TargetMode="External"/><Relationship Id="rId105" Type="http://schemas.openxmlformats.org/officeDocument/2006/relationships/hyperlink" Target="https://maps.app.goo.gl/o85bBSydfReQqhb88" TargetMode="External"/><Relationship Id="rId106" Type="http://schemas.openxmlformats.org/officeDocument/2006/relationships/hyperlink" Target="https://www.google.com/maps/place/2&#176;52&apos;05.3%22N+60&#176;42&apos;28.0%22W/@2.8681288,-60.7076965,111m/data=!3m1!1e3!4m4!3m3!8m2!3d2.8681472!4d-60.7077639?entry=ttu&amp;g_ep=EgoyMDI2MDkxMy4wIKXMDSoASAFQAw%3D%3D" TargetMode="External"/><Relationship Id="rId107" Type="http://schemas.openxmlformats.org/officeDocument/2006/relationships/hyperlink" Target="https://www.google.com/maps/place/CASAI+Bras&#237;lia/@-15.7432659,-47.7134377,188m/data=!3m1!1e3!4m6!3m5!1s0x935a172410675021:0x5ba3657f78be76a5!8m2!3d-15.7431903!4d-47.7132614!16s%2Fg%2F11r10cw9ys?entry=ttu&amp;g_ep=EgoyMDI2MDgwMy4wIKXMDSoASAFQAw%3D%3D" TargetMode="External"/><Relationship Id="rId108" Type="http://schemas.openxmlformats.org/officeDocument/2006/relationships/hyperlink" Target="https://www.google.com/maps/place/Casa+De+Saude+Ind&#237;gena/@-23.5819998,-46.6136519,65m/data=!3m1!1e3!4m6!3m5!1s0x94ce5bbd6250588b:0xb5e14a6bfcb43005!8m2!3d-23.582058!4d-46.6136399!16s%2Fg%2F11fd4k_4by?entry=ttu&amp;g_ep=EgoyMDI2MDgxMS4wIKXMDSoASAFQAw%3D%3D" TargetMode="External"/><Relationship Id="rId109" Type="http://schemas.openxmlformats.org/officeDocument/2006/relationships/hyperlink" Target="https://www.google.com/maps/place/10&#176;00&apos;27.1%22S+36&#176;37&apos;09.6%22W/@-10.007522,-36.6199785,176m/data=!3m2!1e3!4b1!4m4!3m3!8m2!3d-10.0075233!4d-36.6193348?entry=ttu&amp;g_ep=EgoyMDI2MDgxNy4wIKXMDSoASAFQAw%3D%3D" TargetMode="External"/><Relationship Id="rId110" Type="http://schemas.openxmlformats.org/officeDocument/2006/relationships/hyperlink" Target="https://www.google.com/maps/place/9&#176;57&apos;28.2%22S+36&#176;36&apos;01.4%22W/@-9.9578333,-36.6003889,535m/data=!3m2!1e3!4b1!4m4!3m3!8m2!3d-9.9578333!4d-36.6003889?entry=ttu&amp;g_ep=EgoyMDI2MDgwNC4wIKXMDSoASAFQAw%3D%3D" TargetMode="External"/><Relationship Id="rId111" Type="http://schemas.openxmlformats.org/officeDocument/2006/relationships/hyperlink" Target="https://www.google.com/maps/place/Polo+Base+de+sa&#250;de+Ind&#237;gena+Tingui-Bot&#243;/@-9.8983613,-36.7060509,3a,75y/data=!3m8!1e2!3m6!1sCIHM0ogKEICAgID8kYS-vAE!2e10!3e12!6shttps:%2F%2Flh3.googleusercontent.com%2Fgps-cs-s%2FAHRPTWn296YeCr5cz9xBwbMDxbj7gRgxqZ91ZNwoJhm" TargetMode="External"/><Relationship Id="rId112" Type="http://schemas.openxmlformats.org/officeDocument/2006/relationships/hyperlink" Target="https://www.google.com/maps/place/9&#176;13&apos;15.2%22S+38&#176;01&apos;28.6%22W/@-9.2208947,-38.0271749,1073m/data=!3m2!1e3!4b1!4m4!3m3!8m2!3d-9.2209!4d-38.0246?entry=ttu&amp;g_ep=EgoyMDI2MDcxOS4wIKXMDSoASAFQAw%3D%3D" TargetMode="External"/><Relationship Id="rId113" Type="http://schemas.openxmlformats.org/officeDocument/2006/relationships/hyperlink" Target="https://www.google.com/maps/place/Polo+Base+Karuazu/@-9.2827694,-38.0146049,191m/data=!3m1!1e3!4m6!3m5!1s0x709210022ea3b1f:0x1d38ad3132d3fac2!8m2!3d-9.2828584!4d-38.0146428!16s%2Fg%2F11xfj5jb84?entry=ttu&amp;g_ep=EgoyMDI2MDcyNi4wIKXMDSoASAFQAw%3D%3D" TargetMode="External"/><Relationship Id="rId114" Type="http://schemas.openxmlformats.org/officeDocument/2006/relationships/hyperlink" Target="https://www.google.com/maps/place//@-10.1752251,-36.8341332,134m/data=!3m1!1e3!4m6!1m5!3m4!2zMTDCsDEwJzMxLjMiUyAzNsKwNTAnMDMuMCJX!8m2!3d-10.1753736!4d-36.8341587?entry=ttu&amp;g_ep=EgoyMDI2MDgxNy4wIKXMDSoASAFQAw%3D%3D" TargetMode="External"/><Relationship Id="rId115" Type="http://schemas.openxmlformats.org/officeDocument/2006/relationships/hyperlink" Target="https://www.google.com/maps/place/10&#176;04&apos;15.0%22S+36&#176;56&apos;34.0%22W/@-10.0709756,-36.9430982,159m/data=!3m1!1e3!4m4!3m3!8m2!3d-10.0708408!4d-36.9427642?entry=ttu&amp;g_ep=EgoyMDI2MDgxNy4wIKXMDSoASAFQAw%3D%3D" TargetMode="External"/><Relationship Id="rId116" Type="http://schemas.openxmlformats.org/officeDocument/2006/relationships/hyperlink" Target="https://www.google.com/maps/place/Polo+Base+Kalank&#243;/@-9.1778867,-37.8938269,7218m/data=!3m1!1e3!4m6!3m5!1s0x708e5007502871d:0xeb3567cffe7bb8af!8m2!3d-9.1766076!4d-37.8926681!16s%2Fg%2F11z9f4_mcx?entry=ttu&amp;g_ep=EgoyMDI2MDgxMC4wIKXMDSoASAFQAw%3D%3D" TargetMode="External"/><Relationship Id="rId117" Type="http://schemas.openxmlformats.org/officeDocument/2006/relationships/hyperlink" Target="https://www.google.com/maps/place/Aldeia+Katokinn/@-9.2573201,-38.0078649,44m/data=!3m1!1e3!4m6!3m5!1s0x7091f57b1dcaeb3:0x834c30322fd78f01!8m2!3d-9.2573265!4d-38.0078092!16s%2Fg%2F11vj5fwn0y?entry=ttu&amp;g_ep=EgoyMDI2MDgxNy4wIKXMDSoASAFQAw%3D%3D" TargetMode="External"/><Relationship Id="rId118" Type="http://schemas.openxmlformats.org/officeDocument/2006/relationships/hyperlink" Target="https://www.google.com/maps/place/9&#176;12&apos;56.6%22S+37&#176;45&apos;25.8%22W/@-9.215608,-37.7574101,113m/data=!3m1!1e3!4m4!3m3!8m2!3d-9.2157106!4d-37.7571779?entry=ttu&amp;g_ep=EgoyMDI2MDgxNy4wIKXMDSoASAFQAw%3D%3D" TargetMode="External"/><Relationship Id="rId119" Type="http://schemas.openxmlformats.org/officeDocument/2006/relationships/hyperlink" Target="https://www.google.com/maps/place/UBSI+wass&#250;+cocal/@-9.0447249,-35.7290038,15z/data=!4m10!1m2!2m1!1sPOLO+BASE+INDIGENA+WASSU+COCAL!3m6!1s0x700c5e397285f85:0x97393075ff42baeb!8m2!3d-9.0474428!4d-35.711596!15sCh5QT0xPIEJBU0UgSU5ESUdFTkEgV0FTU1UgQ09DQUySARFo" TargetMode="External"/><Relationship Id="rId120" Type="http://schemas.openxmlformats.org/officeDocument/2006/relationships/hyperlink" Target="https://www.google.com/maps/place/9&#176;47&apos;30.4%22S+37&#176;21&apos;54.3%22W/@-9.7920308,-37.3654412,225m/data=!3m1!1e3!4m4!3m3!8m2!3d-9.7917844!4d-37.365089?entry=ttu&amp;g_ep=EgoyMDI2MDgxNy4wIKXMDSoASAFQAw%3D%3D" TargetMode="External"/><Relationship Id="rId121" Type="http://schemas.openxmlformats.org/officeDocument/2006/relationships/hyperlink" Target="https://www.google.com/maps/place/Polo+Base+Xucuru+Kariri/@-9.4104086,-36.6455357,88m/data=!3m1!1e3!4m14!1m7!3m6!1s0x7065f000ed1642b:0xcb5b18e438c526cc!2sPolo+Base+Xucuru+Kariri!8m2!3d-9.4103332!4d-36.6450088!16s%2Fg%2F11y_05xddr!3m5!1s0x7065f000ed1642b:0" TargetMode="External"/><Relationship Id="rId122" Type="http://schemas.openxmlformats.org/officeDocument/2006/relationships/hyperlink" Target="https://maps.app.goo.gl/Efmx25moNN2SgFtWA" TargetMode="External"/><Relationship Id="rId123" Type="http://schemas.openxmlformats.org/officeDocument/2006/relationships/hyperlink" Target="https://www.google.com/maps?q=-7.607043743133545,-72.90752410888672&amp;z=17&amp;hl=pt-BR" TargetMode="External"/><Relationship Id="rId124" Type="http://schemas.openxmlformats.org/officeDocument/2006/relationships/hyperlink" Target="https://www.google.com/maps/place/8&#176;09&apos;48.8%22S+70&#176;21&apos;05.9%22W/@-8.1636288,-70.3518458,135m/data=!3m1!1e3!4m4!3m3!8m2!3d-8.1635572!4d-70.3516313?hl=pt-BR&amp;entry=ttu&amp;g_ep=EgoyMDI2MDgxNi4wIKXMDSoASAFQAw%3D%3D" TargetMode="External"/><Relationship Id="rId125" Type="http://schemas.openxmlformats.org/officeDocument/2006/relationships/hyperlink" Target="https://www.google.com/maps/place/8&#176;56&apos;45.5%22S+72&#176;47&apos;16.8%22W/@-8.9459862,-72.7881531,67m/data=!3m1!1e3!4m4!3m3!8m2!3d-8.9459763!4d-72.788002?hl=pt-BR&amp;entry=ttu&amp;g_ep=EgoyMDI2MDgxMS4wIKXMDSoASAFQAw%3D%3D" TargetMode="External"/><Relationship Id="rId126" Type="http://schemas.openxmlformats.org/officeDocument/2006/relationships/hyperlink" Target="https://www.google.com/maps/place/8&#176;15&apos;51.3%22S+72&#176;44&apos;37.4%22W/@-8.264254,-72.7436501,120m/data=!3m1!1e3!4m4!3m3!8m2!3d-8.2642384!4d-72.743721?hl=pt-BR&amp;entry=ttu&amp;g_ep=EgoyMDI2MDgxMC4wIKXMDSoASAFQAw%3D%3D" TargetMode="External"/><Relationship Id="rId127" Type="http://schemas.openxmlformats.org/officeDocument/2006/relationships/hyperlink" Target="https://www.google.com/maps/place/8&#176;09&apos;37.6%22S+70&#176;45&apos;59.9%22W/@-8.1603935,-70.7671811,270m/data=!3m1!1e3!4m4!3m3!8m2!3d-8.1604307!4d-70.7666313?hl=pt-BR&amp;entry=ttu&amp;g_ep=EgoyMDI2MDgxMS4wIKXMDSoASAFQAw%3D%3D" TargetMode="External"/><Relationship Id="rId128" Type="http://schemas.openxmlformats.org/officeDocument/2006/relationships/hyperlink" Target="https://www.google.com/maps/place/9&#176;11&apos;27.8%22S+71&#176;56&apos;52.5%22W/@-9.1910614,-71.9479834,67m/data=!3m1!1e3!4m4!3m3!8m2!3d-9.191062!4d-71.947917!18m1!1e1?entry=ttu&amp;g_ep=EgoyMDI2MDgxMS4wIKXMDSoASAFQAw%3D%3D" TargetMode="External"/><Relationship Id="rId129" Type="http://schemas.openxmlformats.org/officeDocument/2006/relationships/hyperlink" Target="https://www.google.com/maps/place/7&#176;46&apos;22.5%22S+72&#176;12&apos;04.2%22W/@-7.7729118,-72.2018094,255m/data=!3m2!1e3!4b1!4m4!3m3!8m2!3d-7.7729131!4d-72.2011657?hl=pt-BR&amp;entry=ttu&amp;g_ep=EgoyMDI2MDgxMC4wIKXMDSoASAFQAw%3D%3D" TargetMode="External"/><Relationship Id="rId130" Type="http://schemas.openxmlformats.org/officeDocument/2006/relationships/hyperlink" Target="https://www.google.com/maps/place/1&#176;20&apos;24.5%22N+67&#176;14&apos;23.5%22W/@1.3401385,-67.2401283,136m/data=!3m1!1e3!4m4!3m3!8m2!3d1.3401244!4d-67.2398561?entry=ttu&amp;g_ep=EgoyMDI2MDkwNi4wIKXMDSoASAFQAw%3D%3D" TargetMode="External"/><Relationship Id="rId131" Type="http://schemas.openxmlformats.org/officeDocument/2006/relationships/hyperlink" Target="https://www.google.com/maps/place//@1.709811,-69.3850626,272m/data=!3m1!1e3!4m6!1m5!3m4!2zMcKwNDInMzUuMyJOIDY5wrAyMycwMy45Ilc!8m2!3d1.7098097!4d-69.3844189?entry=ttu&amp;g_ep=EgoyMDI2MDkwNi4wIKXMDSoASAFQAw%3D%3D" TargetMode="External"/><Relationship Id="rId132" Type="http://schemas.openxmlformats.org/officeDocument/2006/relationships/hyperlink" Target="https://www.google.com/maps/place/1&#176;29&apos;20.0%22N+68&#176;38&apos;40.6%22W/@1.4888812,-68.6452544,272m/data=!3m2!1e3!4b1!4m4!3m3!8m2!3d1.4888799!4d-68.6446107?entry=ttu&amp;g_ep=EgoyMDI2MDgyNS4wIKXMDSoASAFQAw%3D%3D" TargetMode="External"/><Relationship Id="rId133" Type="http://schemas.openxmlformats.org/officeDocument/2006/relationships/hyperlink" Target="https://www.google.com/maps/place/0&#176;37&apos;22.5%22N+67&#176;26&apos;56.8%22W/@0.6233269,-67.4526618,1537m/data=!3m1!1e3!4m4!3m3!8m2!3d0.6229045!4d-67.449099?entry=ttu&amp;g_ep=EgoyMDI2MDgyNS4wIKXMDSoASAFQAw%3D%3D" TargetMode="External"/><Relationship Id="rId134" Type="http://schemas.openxmlformats.org/officeDocument/2006/relationships/hyperlink" Target="https://www.google.com/maps/place/0&#176;28&apos;54.3%22S+64&#176;49&apos;38.3%22W/@-0.4817369,-64.8279369,272m/data=!3m2!1e3!4b1!4m4!3m3!8m2!3d-0.4817382!4d-64.8272932?entry=ttu&amp;g_ep=EgoyMDI2MDkwOC4wIKXMDSoASAFQAw%3D%3D" TargetMode="External"/><Relationship Id="rId135" Type="http://schemas.openxmlformats.org/officeDocument/2006/relationships/hyperlink" Target="https://www.google.com/maps?q=-0.19089899999999999,-64.078287" TargetMode="External"/><Relationship Id="rId136" Type="http://schemas.openxmlformats.org/officeDocument/2006/relationships/hyperlink" Target="https://www.google.com/maps/place/0&#176;07&apos;43.7%22N+68&#176;32&apos;31.1%22W/@0.1288002,-68.5426052,272m/data=!3m2!1e3!4b1!4m4!3m3!8m2!3d0.1287989!4d-68.5419615?entry=ttu&amp;g_ep=EgoyMDI2MDkwMi4wIKXMDSoASAFQAw%3D%3D" TargetMode="External"/><Relationship Id="rId137" Type="http://schemas.openxmlformats.org/officeDocument/2006/relationships/hyperlink" Target="https://www.google.com/maps/place/0&#176;22&apos;24.5%22S+66&#176;17&apos;15.8%22W/@-0.3734625,-66.2883596,272m/data=!3m2!1e3!4b1!4m4!3m3!8m2!3d-0.3734638!4d-66.2877159?entry=ttu&amp;g_ep=EgoyMDI2MDkwMi4wIKXMDSoASAFQAw%3D%3D" TargetMode="External"/><Relationship Id="rId138" Type="http://schemas.openxmlformats.org/officeDocument/2006/relationships/hyperlink" Target="https://www.google.com/maps/place/0&#176;23&apos;17.4%22N+66&#176;38&apos;59.2%22W/@0.3880977,-66.649976,68m/data=!3m1!1e3!4m4!3m3!8m2!3d0.3881515!4d-66.6497782?entry=ttu&amp;g_ep=EgoyMDI2MDkwMi4wIKXMDSoASAFQAw%3D%3D" TargetMode="External"/><Relationship Id="rId139" Type="http://schemas.openxmlformats.org/officeDocument/2006/relationships/hyperlink" Target="https://www.google.com/maps?q=-0.6023769999999999,-63.384451" TargetMode="External"/><Relationship Id="rId140" Type="http://schemas.openxmlformats.org/officeDocument/2006/relationships/hyperlink" Target="https://www.google.com/maps/place/0&#176;37&apos;32.4%22N+67&#176;14&apos;51.4%22W/@0.625671,-67.2482421,272m/data=!3m2!1e3!4b1!4m4!3m3!8m2!3d0.6256697!4d-67.2475984?entry=ttu&amp;g_ep=EgoyMDI2MDgyNS4wIKXMDSoASAFQAw%3D%3D" TargetMode="External"/><Relationship Id="rId141" Type="http://schemas.openxmlformats.org/officeDocument/2006/relationships/hyperlink" Target="https://www.google.com/maps/place/0&#176;01&apos;48.8%22N+67&#176;16&apos;21.3%22W/@0.0302297,-67.2751469,1087m/data=!3m2!1e3!4b1!4m4!3m3!8m2!3d0.0302243!4d-67.272572?entry=ttu&amp;g_ep=EgoyMDI2MDgyNS4wIKXMDSoASAFQAw%3D%3D" TargetMode="External"/><Relationship Id="rId142" Type="http://schemas.openxmlformats.org/officeDocument/2006/relationships/hyperlink" Target="https://www.google.com/maps/place/0&#176;43&apos;23.8%22N+69&#176;29&apos;52.3%22W/@0.7235241,-69.4979329,89m/data=!3m1!1e3!4m4!3m3!8m2!3d0.7232778!4d-69.4978611?entry=ttu&amp;g_ep=EgoyMDI2MDkwNi4wIKXMDSoASAFQAw%3D%3D" TargetMode="External"/><Relationship Id="rId143" Type="http://schemas.openxmlformats.org/officeDocument/2006/relationships/hyperlink" Target="https://www.google.com/maps/place/0&#176;13&apos;28.9%22N+69&#176;36&apos;50.5%22W/@0.2247002,-69.6158406,1087m/data=!3m2!1e3!4b1!4m4!3m3!8m2!3d0.2246964!4d-69.6140199?entry=ttu&amp;g_ep=EgoyMDI2MDkwNi4wIKXMDSoASAFQAw%3D%3D" TargetMode="External"/><Relationship Id="rId144" Type="http://schemas.openxmlformats.org/officeDocument/2006/relationships/hyperlink" Target="https://www.google.com/maps/place/Polo+Base+TUNU&#205;+CACHOEIRA-Dsei/@1.390452,-68.1543559,384m/data=!3m1!1e3!4m6!3m5!1s0x8e06dfc5bd5763e3:0x75e334a644218860!8m2!3d1.3901709!4d-68.1543681!16s%2Fg%2F11n8yxnnhz?entry=ttu&amp;g_ep=EgoyMDI2MDgxMi4wIKXMDSoASAFQAw%3D%2" TargetMode="External"/><Relationship Id="rId145" Type="http://schemas.openxmlformats.org/officeDocument/2006/relationships/hyperlink" Target="https://www.google.com/maps/place/0&#176;19&apos;01.8%22S+65&#176;54&apos;58.3%22W/@-0.3171682,-65.9168463,272m/data=!3m2!1e3!4b1!4m4!3m3!8m2!3d-0.3171695!4d-65.9162026?entry=ttu&amp;g_ep=EgoyMDI2MDgyNS4wIKXMDSoASAFQAw%3D%3D" TargetMode="External"/><Relationship Id="rId146" Type="http://schemas.openxmlformats.org/officeDocument/2006/relationships/hyperlink" Target="https://www.google.com/maps/place/0&#176;25&apos;55.2%22N+68&#176;50&apos;05.7%22W/@0.4319972,-68.835569,272m/data=!3m2!1e3!4b1!4m4!3m3!8m2!3d0.4319959!4d-68.8349253?entry=ttu&amp;g_ep=EgoyMDI2MDgyNS4wIKXMDSoASAFQAw%3D%3D" TargetMode="External"/><Relationship Id="rId147" Type="http://schemas.openxmlformats.org/officeDocument/2006/relationships/hyperlink" Target="https://www.google.com/maps/place/0&#176;31&apos;28.3%22S+65&#176;04&apos;46.0%22W/@-0.524337,-65.0812114,457m/data=!3m1!1e3!4m4!3m3!8m2!3d-0.5245258!4d-65.0794448?entry=ttu&amp;g_ep=EgoyMDI2MDgyNS4wIKXMDSoASAFQAw%3D%3D" TargetMode="External"/><Relationship Id="rId148" Type="http://schemas.openxmlformats.org/officeDocument/2006/relationships/hyperlink" Target="https://www.google.com/maps/place/0&#176;15&apos;08.6%22N+69&#176;47&apos;24.3%22W/@0.2523906,-69.792657,1087m/data=!3m2!1e3!4b1!4m4!3m3!8m2!3d0.2523852!4d-69.7900821?entry=ttu&amp;g_ep=EgoyMDI2MDkwNi4wIKXMDSoASAFQAw%3D%3D" TargetMode="External"/><Relationship Id="rId149" Type="http://schemas.openxmlformats.org/officeDocument/2006/relationships/hyperlink" Target="https://www.google.com/maps?q=1.208707,-69.015192" TargetMode="External"/><Relationship Id="rId150" Type="http://schemas.openxmlformats.org/officeDocument/2006/relationships/hyperlink" Target="https://www.google.com/maps/place/1&#176;10&apos;29.6%22S+62&#176;30&apos;36.9%22W/@-1.1748747,-62.5108993,272m/data=!3m2!1e3!4b1!4m4!3m3!8m2!3d-1.174876!4d-62.5102556?entry=ttu&amp;g_ep=EgoyMDI2MDkwNi4wIKXMDSoASAFQAw%3D%3D" TargetMode="External"/><Relationship Id="rId151" Type="http://schemas.openxmlformats.org/officeDocument/2006/relationships/hyperlink" Target="https://www.google.com/maps/place/1&#176;11&apos;46.2%22N+66&#176;50&apos;12.3%22W/@1.1961709,-66.8373987,272m/data=!3m2!1e3!4b1!4m4!3m3!8m2!3d1.1961696!4d-66.836755?entry=ttu&amp;g_ep=EgoyMDI2MDkwMi4wIKXMDSoASAFQAw%3D%3D" TargetMode="External"/><Relationship Id="rId152" Type="http://schemas.openxmlformats.org/officeDocument/2006/relationships/hyperlink" Target="https://www.google.com/maps/place/0&#176;36&apos;15.2%22N+69&#176;11&apos;45.9%22W/@0.6042167,-69.1986486,1087m/data=!3m2!1e3!4b1!4m4!3m3!8m2!3d0.6042113!4d-69.1960737?entry=ttu&amp;g_ep=EgoyMDI2MDkwNi4wIKXMDSoASAFQAw%3D%3D" TargetMode="External"/><Relationship Id="rId153" Type="http://schemas.openxmlformats.org/officeDocument/2006/relationships/hyperlink" Target="https://www.google.com/maps/place/0&#176;16&apos;24.4%22N+69&#176;54&apos;52.0%22W/@0.2734358,-69.9170246,1087m/data=!3m2!1e3!4b1!4m4!3m3!8m2!3d0.2734304!4d-69.9144497?entry=ttu&amp;g_ep=EgoyMDI2MDkwNi4wIKXMDSoASAFQAw%3D%3D" TargetMode="External"/><Relationship Id="rId154" Type="http://schemas.openxmlformats.org/officeDocument/2006/relationships/hyperlink" Target="https://www.google.com/maps/place/1&#176;05&apos;18.0%22N+69&#176;19&apos;38.2%22W/@1.0883441,-69.3279173,272m/data=!3m2!1e3!4b1!4m4!3m3!8m2!3d1.0883428!4d-69.3272736?entry=ttu&amp;g_ep=EgoyMDI2MDgyNS4wIKXMDSoASAFQAw%3D%3D" TargetMode="External"/><Relationship Id="rId155" Type="http://schemas.openxmlformats.org/officeDocument/2006/relationships/hyperlink" Target="https://www.google.com/maps?q=-8.83755,-69.26233611111111" TargetMode="External"/><Relationship Id="rId156" Type="http://schemas.openxmlformats.org/officeDocument/2006/relationships/hyperlink" Target="https://www.google.com/maps?q=-10.93755,-69.56661111111111" TargetMode="External"/><Relationship Id="rId157" Type="http://schemas.openxmlformats.org/officeDocument/2006/relationships/hyperlink" Target="https://www.google.com/maps?q=-9.066508333333333,-68.65514722222223" TargetMode="External"/><Relationship Id="rId158" Type="http://schemas.openxmlformats.org/officeDocument/2006/relationships/hyperlink" Target="https://www.google.com/maps?q=-9.443455555555555,-70.48535" TargetMode="External"/><Relationship Id="rId159" Type="http://schemas.openxmlformats.org/officeDocument/2006/relationships/hyperlink" Target="https://www.google.com/maps/place/Polo+Base+de+Sa&#250;de+Indigina+de+Pauini/@-7.7088799,-66.9982872,90m/data=!3m1!1e3!4m12!1m5!3m4!2zN8KwNDInMzIuMCJTIDY2wrA1OSc1My4zIlc!8m2!3d-7.7088865!4d-66.998148!3m5!1s0x922849d87aa1fb8b:0x9d34e747e69ac5d!8m2!3d-7.7088211!" TargetMode="External"/><Relationship Id="rId160" Type="http://schemas.openxmlformats.org/officeDocument/2006/relationships/hyperlink" Target="https://www.google.com/maps?q=-8.775694444444444,-67.32931666666667" TargetMode="External"/><Relationship Id="rId161" Type="http://schemas.openxmlformats.org/officeDocument/2006/relationships/hyperlink" Target="https://www.google.com/maps?q=-9.769327777777777,-66.35729444444445" TargetMode="External"/><Relationship Id="rId162" Type="http://schemas.openxmlformats.org/officeDocument/2006/relationships/hyperlink" Target="https://www.google.com/maps/place/3&#176;35&apos;20.9%22S+69&#176;23&apos;05.6%22W/@-3.5891846,-69.3851957,94m/data=!3m1!1e3!4m4!3m3!8m2!3d-3.5891492!4d-69.3848877?hl=pt-BR&amp;entry=ttu&amp;g_ep=EgoyMDI2MDgxOS4wIKXMDSoASAFQAw%3D%3D" TargetMode="External"/><Relationship Id="rId163" Type="http://schemas.openxmlformats.org/officeDocument/2006/relationships/hyperlink" Target="https://www.google.com/maps/place/4&#176;15&apos;39.5%22S+69&#176;56&apos;21.9%22W/@-4.2609612,-69.9400631,271m/data=!3m2!1e3!4b1!4m4!3m3!8m2!3d-4.2609625!4d-69.9394194?hl=pt-BR&amp;entry=ttu&amp;g_ep=EgoyMDI2MDgyMy4wIKXMDSoASAFQAw%3D%3D" TargetMode="External"/><Relationship Id="rId164" Type="http://schemas.openxmlformats.org/officeDocument/2006/relationships/hyperlink" Target="https://www.google.com/maps/place/Polo+Base+Umaria&#231;u+2/@-4.2694141,-69.9365015,753m/data=!3m1!1e3!4m6!3m5!1s0x91f2f1cc0f480f9d:0xc9454e57b33d1981!8m2!3d-4.26941!4d-69.9365089!16s%2Fg%2F11vr7d5c68?hl=pt-BR&amp;entry=ttu&amp;g_ep=EgoyMDI2MDgxOS4wIKXMDSoASAFQAw%3D%2" TargetMode="External"/><Relationship Id="rId165" Type="http://schemas.openxmlformats.org/officeDocument/2006/relationships/hyperlink" Target="https://www.google.com/maps/place/4&#176;02&apos;30.3%22S+69&#176;31&apos;28.9%22W/@-4.042019,-69.5257152,558m/data=!3m1!1e3!4m4!3m3!8m2!3d-4.0417405!4d-69.5246947?hl=pt-BR&amp;entry=ttu&amp;g_ep=EgoyMDI2MDgyMy4wIKXMDSoASAFQAw%3D%3D" TargetMode="External"/><Relationship Id="rId166" Type="http://schemas.openxmlformats.org/officeDocument/2006/relationships/hyperlink" Target="https://www.google.com/maps/place/Polo+Base+Filad&#233;lfia/@-4.3834196,-69.9966813,753m/data=!3m1!1e3!4m14!1m7!3m6!1s0x91f2eb65b89e4a87:0xd53e8459a14e1fa9!2sPolo+Base+Filad&#233;lfia!8m2!3d-4.383425!4d-69.9941064!16s%2Fg%2F11smcjk3zh!3m5!1s0x91f2eb65b89e4a87:0xd53" TargetMode="External"/><Relationship Id="rId167" Type="http://schemas.openxmlformats.org/officeDocument/2006/relationships/hyperlink" Target="https://www.google.com/maps/search/Posto+de+Sa&#250;de/@-4.3005137,-69.5413142,47m/data=!3m1!1e3?hl=pt-BR&amp;entry=ttu&amp;g_ep=EgoyMDI2MDgxOS4wIKXMDSoASAFQAw%3D%3D" TargetMode="External"/><Relationship Id="rId168" Type="http://schemas.openxmlformats.org/officeDocument/2006/relationships/hyperlink" Target="https://www.google.com/maps/search/Polo+Base+Vendaval+-+SESAI/@-3.7114553,-69.4472937,79m/data=!3m1!1e3?hl=pt-BR&amp;entry=ttu&amp;g_ep=EgoyMDI2MDgxOS4wIKXMDSoASAFQAw%3D%3D" TargetMode="External"/><Relationship Id="rId169" Type="http://schemas.openxmlformats.org/officeDocument/2006/relationships/hyperlink" Target="https://www.google.com/maps/place/3&#176;27&apos;43.3%22S+68&#176;55&apos;11.3%22W/@-3.4620156,-68.9223733,754m/data=!3m2!1e3!4b1!4m4!3m3!8m2!3d-3.4620156!4d-68.9197984?hl=pt-BR&amp;entry=ttu&amp;g_ep=EgoyMDI2MDgyMy4wIKXMDSoASAFQAw%3D%3D" TargetMode="External"/><Relationship Id="rId170" Type="http://schemas.openxmlformats.org/officeDocument/2006/relationships/hyperlink" Target="https://www.google.com/maps/place/3&#176;04&apos;25.7%22S+68&#176;03&apos;56.1%22W/@-3.0738682,-68.0656041,47m/data=!3m1!1e3!4m4!3m3!8m2!3d-3.0738041!4d-68.0655746?hl=pt-BR&amp;entry=ttu&amp;g_ep=EgoyMDI2MDgxOS4wIKXMDSoASAFQAw%3D%3D" TargetMode="External"/><Relationship Id="rId171" Type="http://schemas.openxmlformats.org/officeDocument/2006/relationships/hyperlink" Target="https://www.google.com/maps/place/3&#176;24&apos;30.7%22S+68&#176;13&apos;30.0%22W/@-3.4085487,-68.225082,47m/data=!3m1!1e3!4m4!3m3!8m2!3d-3.4085223!4d-68.2249947?hl=pt-BR&amp;entry=ttu&amp;g_ep=EgoyMDI2MDgxOS4wIKXMDSoASAFQAw%3D%3D" TargetMode="External"/><Relationship Id="rId172" Type="http://schemas.openxmlformats.org/officeDocument/2006/relationships/hyperlink" Target="https://www.google.com/maps/place/Polo+Base+de+Sa&#250;de+Ind&#237;gena+S&#227;o+Sebasti&#227;o+-+SESAI/@-2.7535065,-67.5920355,754m/data=!3m1!1e3!4m6!3m5!1s0x91f7cf5fd25e33d5:0xd4ca5ecd7f94572c!8m2!3d-2.7535091!4d-67.5920346!16s%2Fg%2F11pts3r24r?hl=pt-BR&amp;entry=ttu&amp;g_ep=Egoy" TargetMode="External"/><Relationship Id="rId173" Type="http://schemas.openxmlformats.org/officeDocument/2006/relationships/hyperlink" Target="https://www.google.com/maps/place/ALDEIA+S&#195;O+JOS&#201;+DE+APAP&#211;RIS/@-1.2746674,-69.4082168,47m/data=!3m1!1e3!4m6!3m5!1s0x91fb8f7e35177205:0xa567392c638c577f!8m2!3d-1.2746288!4d-69.4082881!16s%2Fg%2F11shy2k6s6?hl=pt-BR&amp;entry=ttu&amp;g_ep=EgoyMDI2MDgxOS4wIKXMDSoASAF" TargetMode="External"/><Relationship Id="rId174" Type="http://schemas.openxmlformats.org/officeDocument/2006/relationships/hyperlink" Target="https://www.google.com/maps?q=3.4901555555555555,-51.481322222222225" TargetMode="External"/><Relationship Id="rId175" Type="http://schemas.openxmlformats.org/officeDocument/2006/relationships/hyperlink" Target="https://www.google.com/maps/place/1&#176;13&apos;02.3%22N+54&#176;39&apos;28.4%22W/@1.2173156,-54.6600592,1087m/data=!3m2!1e3!4b1!4m4!3m3!8m2!3d1.2173111!4d-54.657894?entry=ttu&amp;g_ep=EgoyMDI2MDgxOS4wIKXMDSoASAFQAw%3D%3D" TargetMode="External"/><Relationship Id="rId176" Type="http://schemas.openxmlformats.org/officeDocument/2006/relationships/hyperlink" Target="https://www.google.com/maps/place/2&#176;13&apos;51.9%22N+55&#176;57&apos;40.5%22W/@2.2308675,-55.9614197,161m/data=!3m1!1e3!4m4!3m3!8m2!3d2.2310935!4d-55.9612408?entry=ttu&amp;g_ep=EgoyMDI2MDgxOS4wIKXMDSoASAFQAw%3D%3D" TargetMode="External"/><Relationship Id="rId177" Type="http://schemas.openxmlformats.org/officeDocument/2006/relationships/hyperlink" Target="https://www.google.com/maps/place/1&#176;06&apos;43.5%22N+52&#176;34&apos;48.8%22W/@1.1117523,-52.5825203,1087m/data=!3m1!1e3!4m4!3m3!8m2!3d1.1120725!4d-52.5802226?entry=ttu&amp;g_ep=EgoyMDI2MDgyNS4wIKXMDSoASAFQAw%3D%3D" TargetMode="External"/><Relationship Id="rId178" Type="http://schemas.openxmlformats.org/officeDocument/2006/relationships/hyperlink" Target="https://www.google.com/maps/place/3&#176;43&apos;33.1%22N+51&#176;43&apos;31.8%22W/@3.7258641,-51.7267788,542m/data=!3m2!1e3!4b1!4m4!3m3!8m2!3d3.7258614!4d-51.7254913?entry=ttu&amp;g_ep=EgoyMDI2MDgyNS4wIKXMDSoASAFQAw%3D%3D" TargetMode="External"/><Relationship Id="rId179" Type="http://schemas.openxmlformats.org/officeDocument/2006/relationships/hyperlink" Target="https://www.google.com/maps/place/3&#176;22&apos;44.9%22N+51&#176;17&apos;50.8%22W/@3.3791338,-51.3000128,1085m/data=!3m2!1e3!4b1!4m4!3m3!8m2!3d3.3791284!4d-51.2974379?entry=ttu&amp;g_ep=EgoyMDI2MDgyNS4wIKXMDSoASAFQAw%3D%3D" TargetMode="External"/><Relationship Id="rId180" Type="http://schemas.openxmlformats.org/officeDocument/2006/relationships/hyperlink" Target="https://www.google.com/maps/place/10&#176;28&apos;09.1%22S+50&#176;30&apos;39.3%22W/@-10.4695772,-50.5105818,659m/data=!3m1!1e3!4m4!3m3!8m2!3d-10.4691944!4d-50.5109167?hl=pt-BR&amp;entry=ttu&amp;g_ep=EgoyMDI2MDgyNC4wIKXMDSoASAFQAw%3D%3D" TargetMode="External"/><Relationship Id="rId181" Type="http://schemas.openxmlformats.org/officeDocument/2006/relationships/hyperlink" Target="https://www.google.com/maps?q=-11.616055555555555,-50.66209444444444" TargetMode="External"/><Relationship Id="rId182" Type="http://schemas.openxmlformats.org/officeDocument/2006/relationships/hyperlink" Target="https://www.google.com/maps/place/10&#176;38&apos;45.1%22S+51&#176;34&apos;30.8%22W/@-10.6458611,-51.5752222,1108m/data=!3m2!1e3!4b1!4m4!3m3!8m2!3d-10.6458611!4d-51.5752222?hl=pt-BR&amp;entry=ttu&amp;g_ep=EgoyMDI2MDgyNS4wIKXMDSoASAFQAw%3D%3D" TargetMode="External"/><Relationship Id="rId183" Type="http://schemas.openxmlformats.org/officeDocument/2006/relationships/hyperlink" Target="https://www.google.com/maps/search/-14.917951,+-51.081644?entry=tts&amp;g_ep=EgoyMDI2MDgyNC4wIPu8ASoASAFQAw%3D%3D&amp;skid=704f332b-f575-4066-8c78-6dadac1573f8" TargetMode="External"/><Relationship Id="rId184" Type="http://schemas.openxmlformats.org/officeDocument/2006/relationships/hyperlink" Target="https://www.google.com/maps/place/Polo+Base+de+Euclides+da+Cunha+-+Distrito+Sanit&#225;rio+Especial+Ind&#237;gena+da+Bahia/@-10.5037802,-39.0209901,89m/data=!3m1!1e3!4m14!1m7!3m6!1s0x70d8d00362a0ed3:0x325a836a47681f66!2sPolo+Base+de+Euclides+da+Cunha+-+Distrito+San" TargetMode="External"/><Relationship Id="rId185" Type="http://schemas.openxmlformats.org/officeDocument/2006/relationships/hyperlink" Target="https://www.google.com/maps?q=-9.395811,-38.233189" TargetMode="External"/><Relationship Id="rId186" Type="http://schemas.openxmlformats.org/officeDocument/2006/relationships/hyperlink" Target="https://www.google.com/maps?q=-12.184444,-43.213622" TargetMode="External"/><Relationship Id="rId187" Type="http://schemas.openxmlformats.org/officeDocument/2006/relationships/hyperlink" Target="https://www.google.com/maps/place/15&#176;27&apos;49.7%22S+39&#176;39&apos;10.2%22W/@-15.4637906,-39.6534708,327m/data=!3m2!1e3!4b1!4m4!3m3!8m2!3d-15.4637919!4d-39.6528271?entry=ttu&amp;g_ep=EgoyMDI2MDgxNy4wIKXMDSoASAFQAw%3D%3D" TargetMode="External"/><Relationship Id="rId188" Type="http://schemas.openxmlformats.org/officeDocument/2006/relationships/hyperlink" Target="https://www.google.com/maps/place/R.+Pedro+&#193;lvares+Cabral,+264,+Itamaraju+-+BA,+45836-000/@-17.0326479,-39.5356788,81m/data=!3m1!1e3!4m16!1m9!3m8!1s0x735bb2ce1800afb:0xaa95e1650ee34949!2sR.+Pedro+&#193;lvares+Cabral,+264,+Itamaraju+-+BA,+45836-000!3b1!8m2!3d-1" TargetMode="External"/><Relationship Id="rId189" Type="http://schemas.openxmlformats.org/officeDocument/2006/relationships/hyperlink" Target="https://www.google.com/maps/place/Polo+Base+de+Ribeira+do+Pombal+-+Distrito+Sanit&#225;rio+Especial+Ind&#237;gena+da+Bahia/@-10.8316146,-38.5441593,92m/data=!3m1!1e3!4m12!1m5!3m4!2zMTDCsDQ5JzUzLjgiUyAzOMKwMzInMzguNyJX!8m2!3d-10.8315989!4d-38.5440946!3m5!1s0x711f100" TargetMode="External"/><Relationship Id="rId190" Type="http://schemas.openxmlformats.org/officeDocument/2006/relationships/hyperlink" Target="https://maps.app.goo.gl/d8nS8K6Hi8hcnNaS9" TargetMode="External"/><Relationship Id="rId191" Type="http://schemas.openxmlformats.org/officeDocument/2006/relationships/hyperlink" Target="https://www.google.com/maps/place/Dsei+Polo+Base+Maracana&#250;/@-3.9343189,-38.6328564,181m/data=!3m1!1e3!4m10!1m2!2m1!1spolo+base+maracana&#250;!3m6!1s0x7c755fd474fb40f:0x89db62899de5f8c6!8m2!3d-3.9342316!4d-38.6327723!15sChRwb2xvIGJhc2UgbWFyYWNhbmHDupIBCGhvc3Bpd" TargetMode="External"/><Relationship Id="rId192" Type="http://schemas.openxmlformats.org/officeDocument/2006/relationships/hyperlink" Target="https://www.google.com/maps/place/Polo+de+Sa&#250;de+Indigena/@-4.4055773,-39.0721072,90m/data=!3m1!1e3!4m6!3m5!1s0x7bf1d1db79a78b7:0x5589a79eff8290d4!8m2!3d-4.4055681!4d-39.0721977!16s%2Fg%2F11qg_jzgh2?entry=ttu&amp;g_ep=EgoyMDI2MDgwMi4wIKXMDSoASAFQAw%3D%3D" TargetMode="External"/><Relationship Id="rId193" Type="http://schemas.openxmlformats.org/officeDocument/2006/relationships/hyperlink" Target="https://www.google.com/maps/place/Polo+base+S&#227;o+Benedito+(sa&#250;de+ind&#237;gena)/@-4.0899823,-40.9133211,181m/data=!3m1!1e3!4m12!1m5!3m4!2zNMKwMDUnMjIuNCJTIDQwwrA1NCc0Ni43Ilc!8m2!3d-4.089561!4d-40.912965!3m5!1s0x794eb00236dc4b5:0x96d89cdd51d21a6d!8m2!3d-4.089843" TargetMode="External"/><Relationship Id="rId194" Type="http://schemas.openxmlformats.org/officeDocument/2006/relationships/hyperlink" Target="https://www.google.com/maps?q=-3.968757,-38.283123" TargetMode="External"/><Relationship Id="rId195" Type="http://schemas.openxmlformats.org/officeDocument/2006/relationships/hyperlink" Target="https://www.google.com/maps?q=-4.8298719,-40.0728065" TargetMode="External"/><Relationship Id="rId196" Type="http://schemas.openxmlformats.org/officeDocument/2006/relationships/hyperlink" Target="https://www.google.com/maps/place/4&#176;44&apos;50.1%22S+40&#176;56&apos;12.6%22W/@-4.7472351,-40.9374829,338m/data=!3m2!1e3!4b1!4m4!3m3!8m2!3d-4.7472351!4d-40.9368392?entry=ttu&amp;g_ep=EgoyMDI2MDgxNy4wIKXMDSoASAFQAw%3D%3D" TargetMode="External"/><Relationship Id="rId197" Type="http://schemas.openxmlformats.org/officeDocument/2006/relationships/hyperlink" Target="https://maps.app.goo.gl/fxPR4JBv1P7nbjfk9" TargetMode="External"/><Relationship Id="rId198" Type="http://schemas.openxmlformats.org/officeDocument/2006/relationships/hyperlink" Target="https://maps.app.goo.gl/q5Fn4qd76XZsojJS9" TargetMode="External"/><Relationship Id="rId199" Type="http://schemas.openxmlformats.org/officeDocument/2006/relationships/hyperlink" Target="https://www.google.com/maps/place/Sa&#250;de+Ind&#237;gena+P&#243;lo+Base+Caucaia/@-3.7297236,-38.6834686,90m/data=!3m1!1e3!4m12!1m5!3m4!2zM8KwNDMnNDYuMyJTIDM4wrA0MScwMC40Ilc!8m2!3d-3.729531!4d-38.683431!3m5!1s0x7c0b4e34374c191:0xb463251b00afdf97!8m2!3d-3.7295982!4d-38." TargetMode="External"/><Relationship Id="rId200" Type="http://schemas.openxmlformats.org/officeDocument/2006/relationships/hyperlink" Target="https://www.google.com/maps/place/UBSI+Maria+Gomes+Ferreira/@-3.6850544,-38.7466547,225m/data=!3m1!1e3!4m10!1m2!2m1!1sUBS+INDIGENA+MARIA+GOMES+FERREIRA+POLO+BASE+ANACE!3m6!1s0x7c0c90003369329:0xcf9b3f7def5077a7!8m2!3d-3.6852199!4d-38.7471713!15sCjFVQlMgSU" TargetMode="External"/><Relationship Id="rId201" Type="http://schemas.openxmlformats.org/officeDocument/2006/relationships/hyperlink" Target="https://www.google.com/maps/place/14&#176;19&apos;01.8%22S+54&#176;40&apos;58.1%22W/@-14.3171668,-54.683875,527m/data=!3m2!1e3!4b1!4m4!3m3!8m2!3d-14.317169!4d-54.6827924?entry=ttu&amp;g_ep=EgoyMDI2MDgyMy4wIKXMDSoASAFQAw%3D%3D" TargetMode="External"/><Relationship Id="rId202" Type="http://schemas.openxmlformats.org/officeDocument/2006/relationships/hyperlink" Target="https://www.google.com/maps?q=-14.381263888888888,-58.23611944444445" TargetMode="External"/><Relationship Id="rId203" Type="http://schemas.openxmlformats.org/officeDocument/2006/relationships/hyperlink" Target="https://www.google.com/maps?q=-13.64225,-58.288694444444445" TargetMode="External"/><Relationship Id="rId204" Type="http://schemas.openxmlformats.org/officeDocument/2006/relationships/hyperlink" Target="https://www.google.com/maps/place/14&#176;31&apos;56.4%22S+59&#176;03&apos;34.1%22W/@-14.5323075,-59.0600817,313m/data=!3m1!1e3!4m4!3m3!8m2!3d-14.532339!4d-59.0594725?entry=ttu&amp;g_ep=EgoyMDI2MDgyMy4wIKXMDSoASAFQAw%3D%3D" TargetMode="External"/><Relationship Id="rId205" Type="http://schemas.openxmlformats.org/officeDocument/2006/relationships/hyperlink" Target="https://www.google.com/maps/place/15&#176;33&apos;00.3%22S+53&#176;04&apos;51.8%22W/@-15.5500792,-53.0817057,262m/data=!3m2!1e3!4b1!4m4!3m3!8m2!3d-15.5500805!4d-53.081062?entry=ttu&amp;g_ep=EgoyMDI2MDgyMy4wIKXMDSoASAFQAw%3D%3D" TargetMode="External"/><Relationship Id="rId206" Type="http://schemas.openxmlformats.org/officeDocument/2006/relationships/hyperlink" Target="https://www.google.com/maps?q=-16.238947222222222,-59.448766666666664" TargetMode="External"/><Relationship Id="rId207" Type="http://schemas.openxmlformats.org/officeDocument/2006/relationships/hyperlink" Target="https://www.google.com/maps/place/Polo+Base+Administrativa+de+Tangar&#225;+da+serra/@-14.6059399,-57.4722365,111m/data=!3m1!1e3!4m14!1m7!3m6!1s0x9398fb48f7f8548f:0xeaedcd6c59b663fc!2sCasa+De+Sa&#250;de+Ind&#237;gena+-+CASAI!8m2!3d-14.6058517!4d-57.4719177!16s%2Fg%2F11g6" TargetMode="External"/><Relationship Id="rId208" Type="http://schemas.openxmlformats.org/officeDocument/2006/relationships/hyperlink" Target="https://www.google.com/maps/place/R.+Maranh&#227;o,+229+-+Jardim+Mato+Grosso,+Comodoro+-+MT,+78310-000/@-13.6574703,-59.7796964,528m/data=!3m1!1e3!4m6!3m5!1s0x93bc2bc696dec045:0x977bace05a14508f!8m2!3d-13.6578694!4d-59.7793078!16s%2Fg%2F11jshwr58h?entry=ttu&amp;g_" TargetMode="External"/><Relationship Id="rId209" Type="http://schemas.openxmlformats.org/officeDocument/2006/relationships/hyperlink" Target="https://www.google.com/maps/place/CASAI%2FPOLO+BRASNORTE/@-12.1242897,-57.9996568,177m/data=!3m1!1e3!4m6!3m5!1s0x93a51f001a9cd973:0x7a3e18011cf82806!8m2!3d-12.1242456!4d-57.9994729!16s%2Fg%2F11nbnndp70?entry=ttu&amp;g_ep=EgoyMDI2MDcyNi4wIKXMDSoASAFQAw%3D%3D" TargetMode="External"/><Relationship Id="rId210" Type="http://schemas.openxmlformats.org/officeDocument/2006/relationships/hyperlink" Target="https://www.google.com/maps/place/16&#176;28&apos;45.7%22S+54&#176;34&apos;26.4%22W/@-16.4793613,-54.5749167,521m/data=!3m2!1e3!4b1!4m4!3m3!8m2!3d-16.4793631!4d-54.5740063?entry=ttu&amp;g_ep=EgoyMDI2MDgyMy4wIKXMDSoASAFQAw%3D%3D" TargetMode="External"/><Relationship Id="rId211" Type="http://schemas.openxmlformats.org/officeDocument/2006/relationships/hyperlink" Target="https://www.google.com/maps/place/DSEI+distrito+sanit&#225;rio+especial+ind&#237;gena/@-15.5972716,-56.1051281,87m/data=!3m1!1e3!4m15!1m8!3m7!1s0x939db18dd7f75bc3:0xec096f4293cb8c65!2sR.+Rui+Barbosa,+282+-+Goiabeiras,+Cuiab&#225;+-+MT,+78032-040!3b1!8m2!3d-15.5971914!4d" TargetMode="External"/><Relationship Id="rId212" Type="http://schemas.openxmlformats.org/officeDocument/2006/relationships/hyperlink" Target="https://maps.app.goo.gl/A2D4pgAATQtH3AE88" TargetMode="External"/><Relationship Id="rId213" Type="http://schemas.openxmlformats.org/officeDocument/2006/relationships/hyperlink" Target="https://www.google.com/maps/place/SESAI-+SECRETARIA+DE+SA&#218;DE+IND&#205;GENA+POLO+MARAB&#193;/@-5.3472367,-49.1069671,84m/data=!3m1!1e3!4m12!1m5!3m4!2zNcKwMjAnNDkuNCJTIDQ5wrAwNicyNC41Ilc!8m2!3d-5.3470583!4d-49.106794!3m5!1s0x92c3a17b6a1b622f:0xf62217e5ce95ca2e!8m2!3d" TargetMode="External"/><Relationship Id="rId214" Type="http://schemas.openxmlformats.org/officeDocument/2006/relationships/hyperlink" Target="https://maps.app.goo.gl/NnW7sYTxuVbb87LQ9" TargetMode="External"/><Relationship Id="rId215" Type="http://schemas.openxmlformats.org/officeDocument/2006/relationships/hyperlink" Target="https://www.google.com/maps/place/Secretaria+Especial+de+Sa&#250;de+Ind&#237;gena+-+Polo+Base+Paragominas/@-2.9932018,-47.3529482,90m/data=!3m1!1e3!4m14!1m7!3m6!1s0x92b75df4f0d0728f:0xb611091ba6dff73a!2sSecretaria+Especial+de+Sa&#250;de+Ind&#237;gena+-+Polo+Base+Paragominas!" TargetMode="External"/><Relationship Id="rId216" Type="http://schemas.openxmlformats.org/officeDocument/2006/relationships/hyperlink" Target="https://maps.app.goo.gl/tQ9YKX4XupBCecWP6" TargetMode="External"/><Relationship Id="rId217" Type="http://schemas.openxmlformats.org/officeDocument/2006/relationships/hyperlink" Target="https://maps.app.goo.gl/73PzfLaHsZz935mi7" TargetMode="External"/><Relationship Id="rId218" Type="http://schemas.openxmlformats.org/officeDocument/2006/relationships/hyperlink" Target="https://maps.app.goo.gl/FTZQcLHmJ7EZcfqM9" TargetMode="External"/><Relationship Id="rId219" Type="http://schemas.openxmlformats.org/officeDocument/2006/relationships/hyperlink" Target="https://maps.app.goo.gl/UajHdREHy4YYCWiXA" TargetMode="External"/><Relationship Id="rId220" Type="http://schemas.openxmlformats.org/officeDocument/2006/relationships/hyperlink" Target="https://www.google.com/maps/place/30&#176;18&apos;01.4%22S+51&#176;18&apos;09.1%22W/@-30.3004377,-51.3027566,38m/data=!3m1!1e3!4m4!3m3!8m2!3d-30.3003935!4d-51.302525?hl=pt-BR&amp;entry=ttu&amp;g_ep=EgoyMDI2MDgyMy4wIKXMDSoASAFQAw%3D%3D" TargetMode="External"/><Relationship Id="rId221" Type="http://schemas.openxmlformats.org/officeDocument/2006/relationships/hyperlink" Target="https://www.google.com/maps?q=-27.373392,-53.757147" TargetMode="External"/><Relationship Id="rId222" Type="http://schemas.openxmlformats.org/officeDocument/2006/relationships/hyperlink" Target="https://www.google.com/maps/place/Polo+Base+Nonoai/@-27.3638502,-52.7745993,121m/data=!3m1!1e3!4m6!3m5!1s0x94fb55006dd16407:0xb72c62cf56f8571f!8m2!3d-27.3636238!4d-52.7745039!16s%2Fg%2F11m5mk_11d?entry=ttu&amp;g_ep=EgoyMDI2MDgxMS4wIKXMDSoASAFQAw%3D%3D" TargetMode="External"/><Relationship Id="rId223" Type="http://schemas.openxmlformats.org/officeDocument/2006/relationships/hyperlink" Target="https://www.google.com/maps/place/Av.+Get&#250;lio+Vargas,+1485+-+Centro,+Os&#243;rio+-+RS,+95520-000/@-29.8923106,-50.2736151,899m/data=!3m2!1e3!4b1!4m6!3m5!1s0x951866048b22d0ef:0x3dcd987b6ec37334!8m2!3d-29.8923106!4d-50.2736151!16s%2Fg%2F11cph5dv0q!18m1!1e1?entry" TargetMode="External"/><Relationship Id="rId224" Type="http://schemas.openxmlformats.org/officeDocument/2006/relationships/hyperlink" Target="https://www.google.com/maps/place/R.+Ant&#244;nio+Ara&#250;jo,+1176+-+6&#186;+andar+-+Popular,+Passo+Fundo+-+RS,+99010-220/@-28.2595381,-52.3947977,993m/data=!3m2!1e3!4b1!4m6!3m5!1s0x94e2bf86412c0001:0xa84533e13040ce22!8m2!3d-28.2595381!4d-52.3947977!16s%2Fg%2F11w52jwgj" TargetMode="External"/><Relationship Id="rId225" Type="http://schemas.openxmlformats.org/officeDocument/2006/relationships/hyperlink" Target="https://www.google.com/maps?q=-30.019853,-51.206572" TargetMode="External"/><Relationship Id="rId226" Type="http://schemas.openxmlformats.org/officeDocument/2006/relationships/hyperlink" Target="https://www.google.com/maps/place/30&#176;05&apos;32.7%22S+51&#176;04&apos;13.8%22W/@-30.0925769,-51.0711166,122m/data=!3m1!1e3!4m4!3m3!8m2!3d-30.0924167!4d-51.0705?hl=pt-BR&amp;entry=ttu&amp;g_ep=EgoyMDI2MDgyMy4wIKXMDSoASAFQAw%3D%3D" TargetMode="External"/><Relationship Id="rId227" Type="http://schemas.openxmlformats.org/officeDocument/2006/relationships/hyperlink" Target="https://www.google.com/maps/place/R.+Jos&#233;+Wenceslau+Neves,+37+-+Centro,+Araquari+-+SC,+89245-000/@-26.3698447,-48.7284314,16z/data=!4m16!1m9!3m8!1s0x94deb5340d645dfb:0xca8078e45e496a83!2sR.+Jos&#233;+Wenceslau+Neves,+37+-+Centro,+Araquari+-+SC,+89245-000!3b1!8" TargetMode="External"/><Relationship Id="rId228" Type="http://schemas.openxmlformats.org/officeDocument/2006/relationships/hyperlink" Target="https://www.google.com/maps/place/Av.+Patr&#237;cio+Ant&#244;nio+Teixeira,+317+-+Rio+Caveiras,+Bigua&#231;u+-+SC,+88160-000/@-27.5160963,-48.6457759,75m/data=!3m1!1e3!4m6!3m5!1s0x95274c1ba5567a9d:0x60af8e76b1e293fa!8m2!3d-27.5160194!4d-48.6457623!16s%2Fg%2F11wb1r1g9j?en" TargetMode="External"/><Relationship Id="rId229" Type="http://schemas.openxmlformats.org/officeDocument/2006/relationships/hyperlink" Target="https://www.google.com/maps/place/26&#176;38&apos;10.6%22S+52&#176;27&apos;09.5%22W/@-26.6362401,-52.4530096,200m/data=!3m1!1e3!4m4!3m3!8m2!3d-26.6362778!4d-52.4526389?entry=ttu&amp;g_ep=EgoyMDI2MDgyNC4wIKXMDSoASAFQAw%3D%3D" TargetMode="External"/><Relationship Id="rId230" Type="http://schemas.openxmlformats.org/officeDocument/2006/relationships/hyperlink" Target="https://www.google.com/maps/place/26&#176;57&apos;52.9%22S+49&#176;37&apos;22.7%22W/@-26.964692,-49.6255549,1005m/data=!3m1!1e3!4m4!3m3!8m2!3d-26.9646944!4d-49.6229722?entry=ttu&amp;g_ep=EgoyMDI2MDgyMy4wIKXMDSoASAFQAw%3D%3D" TargetMode="External"/><Relationship Id="rId231" Type="http://schemas.openxmlformats.org/officeDocument/2006/relationships/hyperlink" Target="https://www.google.com/maps/place/R.+Curitiba,+465+-+Santa+Maria,+Chapec&#243;+-+SC,+89812-150/@-27.1077544,-52.6134989,16z/data=!4m16!1m9!3m8!1s0x94e4b6a4e8a2ff89:0x2a67ec8a7ca87114!2sR.+Curitiba,+465+-+Santa+Maria,+Chapec&#243;+-+SC,+89812-150!3b1!8m2!3d-27.10771" TargetMode="External"/><Relationship Id="rId232" Type="http://schemas.openxmlformats.org/officeDocument/2006/relationships/hyperlink" Target="https://www.google.com/maps/place/R.+Afonso+V+Bonilha,+1011+-+Centro+Antigo,+Peixoto+de+Azevedo+-+MT,+78530-000/@-10.2418049,-54.998858,1109m/data=!3m2!1e3!4b1!4m6!3m5!1s0x930717d610982493:0xf73630595fe1debf!8m2!3d-10.2418049!4d-54.998858!16s%2Fg%2F11f3n3" TargetMode="External"/><Relationship Id="rId233" Type="http://schemas.openxmlformats.org/officeDocument/2006/relationships/hyperlink" Target="https://www.google.com/maps/place/11&#176;13&apos;58.2%22S+57&#176;30&apos;37.6%22W/@-11.2332816,-57.5114055,1315m/data=!3m1!1e3!4m4!3m3!8m2!3d-11.2328333!4d-57.5104444?entry=ttu&amp;g_ep=EgoyMDI2MDgyNS4wIKXMDSoASAFQAw%3D%3D" TargetMode="External"/><Relationship Id="rId234" Type="http://schemas.openxmlformats.org/officeDocument/2006/relationships/hyperlink" Target="https://www.google.com/maps/place/8&#176;02&apos;20.1%22S+50&#176;02&apos;19.9%22W/@-8.0389249,-50.0395007,336m/data=!3m2!1e3!4b1!4m4!3m3!8m2!3d-8.0389249!4d-50.038857?entry=ttu&amp;g_ep=EgoyMDI2MDgxNy4wIKXMDSoASAFQAw%3D%3D" TargetMode="External"/><Relationship Id="rId235" Type="http://schemas.openxmlformats.org/officeDocument/2006/relationships/hyperlink" Target="https://www.google.com/maps/place/Casa+de+apoio+&#224;+Sa&#250;de+Ind&#237;gena+de+Ouril&#226;ndia+do+Norte/@-6.7609598,-51.0705496,84m/data=!3m1!1e3!4m6!3m5!1s0x92e693003d5c266f:0xf026b062278dd1c6!8m2!3d-6.7607472!4d-51.0704153!16s%2Fg%2F11yy0gwrm8?entry=ttu&amp;g_ep=EgoyMDI2MD" TargetMode="External"/><Relationship Id="rId236" Type="http://schemas.openxmlformats.org/officeDocument/2006/relationships/hyperlink" Target="https://www.google.com/maps/place/6&#176;39&apos;02.5%22S+51&#176;58&apos;06.0%22W/@-6.6507234,-51.9685379,90m/data=!3m1!1e3!4m4!3m3!8m2!3d-6.650696!4d-51.9683419?entry=ttu&amp;g_ep=EgoyMDI2MDkwMi4wIKXMDSoASAFQAw%3D%3D" TargetMode="External"/><Relationship Id="rId237" Type="http://schemas.openxmlformats.org/officeDocument/2006/relationships/hyperlink" Target="https://maps.app.goo.gl/1pW2sT4MdqcbXQHg6" TargetMode="External"/><Relationship Id="rId238" Type="http://schemas.openxmlformats.org/officeDocument/2006/relationships/hyperlink" Target="https://maps.app.goo.gl/E3Q2vPBY8rSWJnRB7" TargetMode="External"/><Relationship Id="rId239" Type="http://schemas.openxmlformats.org/officeDocument/2006/relationships/hyperlink" Target="https://maps.app.goo.gl/YNYsdapYMT7hEjx18" TargetMode="External"/><Relationship Id="rId240" Type="http://schemas.openxmlformats.org/officeDocument/2006/relationships/hyperlink" Target="https://maps.app.goo.gl/61YGUxQSgJsBpRnA7" TargetMode="External"/><Relationship Id="rId241" Type="http://schemas.openxmlformats.org/officeDocument/2006/relationships/hyperlink" Target="https://maps.app.goo.gl/1xaRF7UFpqe5ig726" TargetMode="External"/><Relationship Id="rId242" Type="http://schemas.openxmlformats.org/officeDocument/2006/relationships/hyperlink" Target="https://www.google.com/maps?q=4.549857,-60.462798" TargetMode="External"/><Relationship Id="rId243" Type="http://schemas.openxmlformats.org/officeDocument/2006/relationships/hyperlink" Target="https://maps.app.goo.gl/6M81gQM1qqfsd1T48" TargetMode="External"/><Relationship Id="rId244" Type="http://schemas.openxmlformats.org/officeDocument/2006/relationships/hyperlink" Target="https://maps.app.goo.gl/e5HompoLVAcLStgd6" TargetMode="External"/><Relationship Id="rId245" Type="http://schemas.openxmlformats.org/officeDocument/2006/relationships/hyperlink" Target="https://maps.app.goo.gl/TojzJUcuWSxLyrWT8" TargetMode="External"/><Relationship Id="rId246" Type="http://schemas.openxmlformats.org/officeDocument/2006/relationships/hyperlink" Target="https://maps.app.goo.gl/6Yv3EM8LZqyYRaZCA" TargetMode="External"/><Relationship Id="rId247" Type="http://schemas.openxmlformats.org/officeDocument/2006/relationships/hyperlink" Target="https://maps.app.goo.gl/5K9KtJG88jt1su7E9" TargetMode="External"/><Relationship Id="rId248" Type="http://schemas.openxmlformats.org/officeDocument/2006/relationships/hyperlink" Target="https://maps.app.goo.gl/Fga9HnZfNNicQ7SJA" TargetMode="External"/><Relationship Id="rId249" Type="http://schemas.openxmlformats.org/officeDocument/2006/relationships/hyperlink" Target="https://maps.app.goo.gl/5gtwMorv83AuWAJX9" TargetMode="External"/><Relationship Id="rId250" Type="http://schemas.openxmlformats.org/officeDocument/2006/relationships/hyperlink" Target="https://maps.app.goo.gl/occn3xttGRTK3kSF6" TargetMode="External"/><Relationship Id="rId251" Type="http://schemas.openxmlformats.org/officeDocument/2006/relationships/hyperlink" Target="https://maps.app.goo.gl/d9JgKjUDqDsW19UcA" TargetMode="External"/><Relationship Id="rId252" Type="http://schemas.openxmlformats.org/officeDocument/2006/relationships/hyperlink" Target="https://maps.app.goo.gl/Gh6TsXLjX3ePT3477" TargetMode="External"/><Relationship Id="rId253" Type="http://schemas.openxmlformats.org/officeDocument/2006/relationships/hyperlink" Target="https://maps.app.goo.gl/hLFWKAYoHJL3Rmcd8" TargetMode="External"/><Relationship Id="rId254" Type="http://schemas.openxmlformats.org/officeDocument/2006/relationships/hyperlink" Target="https://maps.app.goo.gl/DY2EmZ3QJhBY7Rh98" TargetMode="External"/><Relationship Id="rId255" Type="http://schemas.openxmlformats.org/officeDocument/2006/relationships/hyperlink" Target="https://maps.app.goo.gl/MR7vB45wkaGE6ngu7" TargetMode="External"/><Relationship Id="rId256" Type="http://schemas.openxmlformats.org/officeDocument/2006/relationships/hyperlink" Target="https://maps.app.goo.gl/fXpkXqsxwT58HwwbA" TargetMode="External"/><Relationship Id="rId257" Type="http://schemas.openxmlformats.org/officeDocument/2006/relationships/hyperlink" Target="https://maps.app.goo.gl/dQWeFbp8u4mHwc5x8" TargetMode="External"/><Relationship Id="rId258" Type="http://schemas.openxmlformats.org/officeDocument/2006/relationships/hyperlink" Target="https://maps.app.goo.gl/GisSVk1CCVeC4FiP9" TargetMode="External"/><Relationship Id="rId259" Type="http://schemas.openxmlformats.org/officeDocument/2006/relationships/hyperlink" Target="https://maps.app.goo.gl/FhCXRiTdWYKgNR1R7" TargetMode="External"/><Relationship Id="rId260" Type="http://schemas.openxmlformats.org/officeDocument/2006/relationships/hyperlink" Target="https://maps.app.goo.gl/o7Vye9knM7dQeeMP7" TargetMode="External"/><Relationship Id="rId261" Type="http://schemas.openxmlformats.org/officeDocument/2006/relationships/hyperlink" Target="https://maps.app.goo.gl/CLwTfWpBCSsNW7gUA" TargetMode="External"/><Relationship Id="rId262" Type="http://schemas.openxmlformats.org/officeDocument/2006/relationships/hyperlink" Target="https://maps.app.goo.gl/2qJnWT8faqeThkjk9" TargetMode="External"/><Relationship Id="rId263" Type="http://schemas.openxmlformats.org/officeDocument/2006/relationships/hyperlink" Target="https://www.google.com/maps/place/3&#176;16&apos;17.6%22N+60&#176;40&apos;24.2%22W/@3.2715658,-60.674198,493m/data=!3m2!1e3!4b1!4m4!3m3!8m2!3d3.2715658!4d-60.6733853?entry=ttu&amp;g_ep=EgoyMDI2MDgzMC4wIKXMDSoASAFQAw%3D%3D" TargetMode="External"/><Relationship Id="rId264" Type="http://schemas.openxmlformats.org/officeDocument/2006/relationships/hyperlink" Target="https://maps.app.goo.gl/k5b9smeLWnLEJ61W8" TargetMode="External"/><Relationship Id="rId265" Type="http://schemas.openxmlformats.org/officeDocument/2006/relationships/hyperlink" Target="https://maps.app.goo.gl/bf99Cn45QLfWSiwX8" TargetMode="External"/><Relationship Id="rId266" Type="http://schemas.openxmlformats.org/officeDocument/2006/relationships/hyperlink" Target="https://maps.app.goo.gl/v2wS6kVuQuCxdZ7D6" TargetMode="External"/><Relationship Id="rId267" Type="http://schemas.openxmlformats.org/officeDocument/2006/relationships/hyperlink" Target="https://www.google.com/maps/place/4&#176;41&apos;54.4%22N+60&#176;15&apos;56.1%22W/@4.6986616,-60.2661648,292m/data=!3m1!1e3!4m4!3m3!8m2!3d4.6984317!4d-60.2655803?entry=ttu&amp;g_ep=EgoyMDI2MDkyMC4wIKXMDSoASAFQAw%3D%3D" TargetMode="External"/><Relationship Id="rId268" Type="http://schemas.openxmlformats.org/officeDocument/2006/relationships/hyperlink" Target="https://maps.app.goo.gl/Lerp7sUwru4XSn9D9" TargetMode="External"/><Relationship Id="rId269" Type="http://schemas.openxmlformats.org/officeDocument/2006/relationships/hyperlink" Target="https://maps.app.goo.gl/A5A5zECwAarTNwmcA" TargetMode="External"/><Relationship Id="rId270" Type="http://schemas.openxmlformats.org/officeDocument/2006/relationships/hyperlink" Target="https://maps.app.goo.gl/XGVa22J2HGDusDMf9" TargetMode="External"/><Relationship Id="rId271" Type="http://schemas.openxmlformats.org/officeDocument/2006/relationships/hyperlink" Target="https://maps.app.goo.gl/qHsWf4kvPGFesjdj8" TargetMode="External"/><Relationship Id="rId272" Type="http://schemas.openxmlformats.org/officeDocument/2006/relationships/hyperlink" Target="https://www.google.com/maps/place/23&#176;44&apos;26.6%22S+45&#176;49&apos;01.2%22W/@-23.7406437,-45.8171393,352m/data=!3m1!1e3!4m4!3m3!8m2!3d-23.7407136!4d-45.8170079!18m1!1e1?entry=ttu&amp;g_ep=EgoyMDI2MDgyNi4wIKXMDSoASAFQAw%3D%3D" TargetMode="External"/><Relationship Id="rId273" Type="http://schemas.openxmlformats.org/officeDocument/2006/relationships/hyperlink" Target="https://www.google.com/maps/place/Polo+base+de+Angra+dos+Reis+%2F+DSEI+LUSL/@-23.015727,-44.5362018,19.06z/data=!4m6!3m5!1s0x9daf00048c653d:0x3584419a3d257432!8m2!3d-23.0157935!4d-44.5361345!16s%2Fg%2F11y6m18_c_?entry=ttu&amp;g_ep=EgoyMDI2MDcyOS4wIKXMDSoASAFQ" TargetMode="External"/><Relationship Id="rId274" Type="http://schemas.openxmlformats.org/officeDocument/2006/relationships/hyperlink" Target="https://www.google.com/maps/place/24&#176;05&apos;14.7%22S+54&#176;15&apos;28.3%22W/@-24.0872775,-54.2578626,62m/data=!3m1!1e3!4m4!3m3!8m2!3d-24.0874234!4d-54.2578483?entry=ttu&amp;g_ep=EgoyMDI2MDgxNy4wIKXMDSoASAFQAw%3D%3D" TargetMode="External"/><Relationship Id="rId275" Type="http://schemas.openxmlformats.org/officeDocument/2006/relationships/hyperlink" Target="https://www.google.com/maps/place/23&#176;42&apos;18.5%22S+49&#176;29&apos;19.0%22W/@-23.7052886,-49.4885137,3a,75y,330.67h,90t/data=!3m7!1e1!3m5!1sKcSlpo-pCphdMifVV_QUbw!2e0!6shttps:%2F%2Fstreetviewpixels-pa.googleapis.com%2Fv1%2Fthumbnail%3Fcb_client%3Dmaps_sv.tactile%26w%" TargetMode="External"/><Relationship Id="rId276" Type="http://schemas.openxmlformats.org/officeDocument/2006/relationships/hyperlink" Target="https://www.google.com/maps/place/Av.+Washington+Lu&#237;s,+120+-+Centro,+Miracatu+-+SP,+11850-000/@-24.2868345,-47.4620918,17z/data=!3m1!4b1!4m10!1m2!2m1!1sAVENIDA+WASHINGTON+LUIZ,+120++BAIRRO+CENTRO+MIRACATU+SP!3m6!1s0x94c557ce1095ff4d:0x4b7d8c83bfbd3efc!8m2" TargetMode="External"/><Relationship Id="rId277" Type="http://schemas.openxmlformats.org/officeDocument/2006/relationships/hyperlink" Target="https://www.google.com/maps/place/Polo+Base+Sa&#250;de+Ind&#237;gena+Mongagua/@-24.0926577,-46.6267399,83m/data=!3m1!1e3!4m6!3m5!1s0x94ce27d4ccd960d9:0x3ed836cee0bf802e!8m2!3d-24.0927033!4d-46.6265179!16s%2Fg%2F11vl43jks3?entry=ttu&amp;g_ep=EgoyMDI2MDgwNC4wIKXMDSoASAFQ" TargetMode="External"/><Relationship Id="rId278" Type="http://schemas.openxmlformats.org/officeDocument/2006/relationships/hyperlink" Target="https://www.google.com/maps/place/Polo+Base+de+Paranagu&#225;+-+Sa&#250;de+Indigena/@-25.5149538,-48.5015871,981m/data=!3m2!1e3!4b1!4m6!3m5!1s0x94db9a47536c0f0d:0x60c60b3f6c276583!8m2!3d-25.5149587!4d-48.4990122!16s%2Fg%2F11d_1szdm1?entry=ttu&amp;g_ep=EgoyMDI2MDgxMS4wI" TargetMode="External"/><Relationship Id="rId279" Type="http://schemas.openxmlformats.org/officeDocument/2006/relationships/hyperlink" Target="https://www.google.com/maps/place/R.+Benjamin+Constant,+540+-+Centro,+Guarapuava+-+PR,+85010-190/@-25.3908589,-51.460509,3a,75y,57.01h,90t/data=!3m7!1e1!3m5!1sjkuMHywrfWm76ziSmLxE0A!2e0!6shttps:%2F%2Fstreetviewpixels-pa.googleapis.com%2Fv1%2Fthumbnail%3Fc" TargetMode="External"/><Relationship Id="rId280" Type="http://schemas.openxmlformats.org/officeDocument/2006/relationships/hyperlink" Target="https://www.google.com/maps/place/24&#176;18&apos;59.5%22S+46&#176;59&apos;50.1%22W/@-24.316473,-46.9972914,3a,75y,144.55h,90t/data=!3m7!1e1!3m5!1sHtXX5Fz_EzinyZ5VlIB51w!2e0!6shttps:%2F%2Fstreetviewpixels-pa.googleapis.com%2Fv1%2Fthumbnail%3Fcb_client%3Dmaps_sv.tactile%26w%2" TargetMode="External"/><Relationship Id="rId281" Type="http://schemas.openxmlformats.org/officeDocument/2006/relationships/hyperlink" Target="https://www.google.com/maps/@-24.5083211,-47.8461485,3a,55.4y,250.48h,72.85t/data=!3m7!1e1!3m5!1sBiRspnfKRvjj66uK1KgY7g!2e0!6shttps:%2F%2Fstreetviewpixels-pa.googleapis.com%2Fv1%2Fthumbnail%3Fcb_client%3Dmaps_sv.tactile%26w%3D900%26h%3D600%26pitch%3D17.14" TargetMode="External"/><Relationship Id="rId282" Type="http://schemas.openxmlformats.org/officeDocument/2006/relationships/hyperlink" Target="https://www.google.com/maps/place/24&#176;52&apos;02.2%22S+54&#176;20&apos;07.2%22W/@-24.8672686,-54.3366311,18z/data=!3m1!4b1!4m4!3m3!8m2!3d-24.867271!4d-54.3353436?entry=ttu&amp;g_ep=EgoyMDI2MDgyNi4wIKXMDSoASAFQAw%3D%3D" TargetMode="External"/><Relationship Id="rId283" Type="http://schemas.openxmlformats.org/officeDocument/2006/relationships/hyperlink" Target="https://maps.app.goo.gl/M84LmsKTyPKhp2Rr8" TargetMode="External"/><Relationship Id="rId284" Type="http://schemas.openxmlformats.org/officeDocument/2006/relationships/hyperlink" Target="https://www.google.com/maps/place/23&#176;19&apos;06.9%22S+51&#176;09&apos;15.2%22W/@-23.3186459,-51.1542988,62m/data=!3m1!1e3!4m4!3m3!8m2!3d-23.3185946!4d-51.1542107?entry=ttu&amp;g_ep=EgoyMDI2MDgxNy4wIKXMDSoASAFQAw%3D%3D" TargetMode="External"/><Relationship Id="rId285" Type="http://schemas.openxmlformats.org/officeDocument/2006/relationships/hyperlink" Target="https://www.google.com/maps/place/R.+Quintino+Bocai&#250;va,+14-17+-+Jardim+Estoril,+Bauru+-+SP,+17014-300/@-22.3379292,-49.0797514,17z/data=!4m13!1m7!3m6!1s0x94bf670151a63465:0x16072ec6bd2e8e90!2sR.+Quintino+Bocai&#250;va,+14-17+-+Jardim+Estoril,+Bauru+-+SP,+17014" TargetMode="External"/><Relationship Id="rId286" Type="http://schemas.openxmlformats.org/officeDocument/2006/relationships/hyperlink" Target="https://www.google.com/maps/place/Casa+De+Saude+Ind&#237;gena/@-23.5819998,-46.6136519,65m/data=!3m1!1e3!4m6!3m5!1s0x94ce5bbd6250588b:0xb5e14a6bfcb43005!8m2!3d-23.582058!4d-46.6136399!16s%2Fg%2F11fd4k_4by?entry=ttu&amp;g_ep=EgoyMDI2MDgxMS4wIKXMDSoASAFQAw%3D%3D" TargetMode="External"/><Relationship Id="rId287" Type="http://schemas.openxmlformats.org/officeDocument/2006/relationships/hyperlink" Target="https://www.google.com/maps/place/4&#176;00&apos;00.7%22S+58&#176;57&apos;14.6%22W/@-4.000191,-58.9542279,70m/data=!3m1!1e3!4m10!1m5!3m4!2zNMKwMDAnMDAuOSJTIDU4wrA1NycxNC4wIlc!8m2!3d-4.00025!4d-58.9538889!3m3!8m2!3d-4.000193!4d-58.954058?entry=ttu&amp;g_ep=EgoyMDI2MDgwNS4xIKXMDSo" TargetMode="External"/><Relationship Id="rId288" Type="http://schemas.openxmlformats.org/officeDocument/2006/relationships/hyperlink" Target="https://www.google.com/maps/place/Polo+base+kwat&#225;/@-4.2292098,-59.2446376,13093m/data=!3m1!1e3!4m6!3m5!1s0x9269d1000094a8e1:0xe7ec4ff39fb38503!8m2!3d-4.2260435!4d-59.2746218!16s%2Fg%2F11y6hy0sy2?entry=ttu&amp;g_ep=EgoyMDI2MDgwNS4xIKXMDSoASAFQAw%3D%3D" TargetMode="External"/><Relationship Id="rId289" Type="http://schemas.openxmlformats.org/officeDocument/2006/relationships/hyperlink" Target="https://www.google.com/maps?q=-4.5175,-60.237500000000004" TargetMode="External"/><Relationship Id="rId290" Type="http://schemas.openxmlformats.org/officeDocument/2006/relationships/hyperlink" Target="https://maps.app.goo.gl/Wydy4kbKDPWc7pCb8" TargetMode="External"/><Relationship Id="rId291" Type="http://schemas.openxmlformats.org/officeDocument/2006/relationships/hyperlink" Target="https://www.google.com/maps/place/3&#176;07&apos;00.7%22S+58&#176;53&apos;07.5%22W/@-3.1168517,-58.8860637,281m/data=!3m2!1e3!4b1!4m10!1m5!3m4!2zM8KwMDcnMDEuMCJTIDU4wrA1MycwNy4wIlc!8m2!3d-3.1169444!4d-58.8852778!3m3!8m2!3d-3.116853!4d-58.88542?entry=ttu&amp;g_ep=EgoyMDI2MDgwNS4x" TargetMode="External"/><Relationship Id="rId292" Type="http://schemas.openxmlformats.org/officeDocument/2006/relationships/hyperlink" Target="https://www.google.com/maps/place/5&#176;33&apos;02.0%22S+60&#176;47&apos;07.0%22W/@-5.5505517,-60.7878521,1122m/data=!3m2!1e3!4b1!4m4!3m3!8m2!3d-5.550557!4d-60.7852772?entry=ttu&amp;g_ep=EgoyMDI2MDgwNS4xIKXMDSoASAFQAw%3D%3D" TargetMode="External"/><Relationship Id="rId293" Type="http://schemas.openxmlformats.org/officeDocument/2006/relationships/hyperlink" Target="https://maps.app.goo.gl/7jovntKJ1MhwrRKbA" TargetMode="External"/><Relationship Id="rId294" Type="http://schemas.openxmlformats.org/officeDocument/2006/relationships/hyperlink" Target="https://maps.app.goo.gl/7LyXLkb31da2fVwLA" TargetMode="External"/><Relationship Id="rId295" Type="http://schemas.openxmlformats.org/officeDocument/2006/relationships/hyperlink" Target="https://www.google.com/maps/place/Polo+Base+Anam&#227;/@-3.5790402,-61.4053079,65m/data=!3m1!1e3!4m6!3m5!1s0x9214cbea920cf5f7:0xaca99f4eb57aeac9!8m2!3d-3.5790194!4d-61.4051201!16s%2Fg%2F11zd54ryw7?entry=ttu&amp;g_ep=EgoyMDI2MDkwMS4wIKXMDSoASAFQAw%3D%3D" TargetMode="External"/><Relationship Id="rId296" Type="http://schemas.openxmlformats.org/officeDocument/2006/relationships/hyperlink" Target="https://maps.app.goo.gl/6bB9MuUd7aKmSrnq8" TargetMode="External"/><Relationship Id="rId297" Type="http://schemas.openxmlformats.org/officeDocument/2006/relationships/hyperlink" Target="https://maps.app.goo.gl/52qwguPNtwVUnDMQ7" TargetMode="External"/><Relationship Id="rId298" Type="http://schemas.openxmlformats.org/officeDocument/2006/relationships/hyperlink" Target="https://maps.app.goo.gl/nYgZscwoThDXWRE98" TargetMode="External"/><Relationship Id="rId299" Type="http://schemas.openxmlformats.org/officeDocument/2006/relationships/hyperlink" Target="https://maps.app.goo.gl/vxcjYeHZvM2uRQnJ7" TargetMode="External"/><Relationship Id="rId300" Type="http://schemas.openxmlformats.org/officeDocument/2006/relationships/hyperlink" Target="https://maps.app.goo.gl/aF1AKkuA8Ct3ur2G8" TargetMode="External"/><Relationship Id="rId301" Type="http://schemas.openxmlformats.org/officeDocument/2006/relationships/hyperlink" Target="https://maps.app.goo.gl/dRJmd9djaNWF6tJP8" TargetMode="External"/><Relationship Id="rId302" Type="http://schemas.openxmlformats.org/officeDocument/2006/relationships/hyperlink" Target="https://maps.app.goo.gl/77tzZcCD23CovpBL8" TargetMode="External"/><Relationship Id="rId303" Type="http://schemas.openxmlformats.org/officeDocument/2006/relationships/hyperlink" Target="https://maps.app.goo.gl/VYvVHiK4sogqfdCu8" TargetMode="External"/><Relationship Id="rId304" Type="http://schemas.openxmlformats.org/officeDocument/2006/relationships/hyperlink" Target="https://www.google.com/maps/place/4&#176;53&apos;21.0%22S+46&#176;00&apos;38.8%22W/@-4.8891612,-46.0114103,338m/data=!3m2!1e3!4b1!4m4!3m3!8m2!3d-4.8891612!4d-46.0107666?entry=ttu&amp;g_ep=EgoyMDI2MDgxNy4wIKXMDSoASAFQAw%3D%3D" TargetMode="External"/><Relationship Id="rId305" Type="http://schemas.openxmlformats.org/officeDocument/2006/relationships/hyperlink" Target="https://www.google.com/maps/place/Pol&#243;+Base+Ind&#237;gena+de+Barra+do+corda+-+MA/@-5.5095606,-45.247138,187m/data=!3m1!1e3!4m12!1m5!3m4!2zNcKwMzAnMzQuMSJTIDQ1wrAxNCc0OC4yIlc!8m2!3d-5.509477!4d-45.2467234!3m5!1s0x92cd5f3b5afa1dd1:0x8067dae6b88c2fbd!8m2!3d-5.509" TargetMode="External"/><Relationship Id="rId306" Type="http://schemas.openxmlformats.org/officeDocument/2006/relationships/hyperlink" Target="https://www.google.com/maps/place/5&#176;48&apos;52.1%22S+46&#176;08&apos;08.9%22W/@-5.8144696,-46.1364551,258m/data=!3m2!1e3!4b1!4m4!3m3!8m2!3d-5.8144709!4d-46.1358114?entry=ttu&amp;g_ep=EgoyMDI2MDgxNy4wIKXMDSoASAFQAw%3D%3D" TargetMode="External"/><Relationship Id="rId307" Type="http://schemas.openxmlformats.org/officeDocument/2006/relationships/hyperlink" Target="https://www.google.com/maps/@-3.6586169,-45.3812446,90m/data=!3m1!1e3?entry=ttu&amp;g_ep=EgoyMDI2MDgwMi4wIKXMDSoASAFQAw%3D%3D" TargetMode="External"/><Relationship Id="rId308" Type="http://schemas.openxmlformats.org/officeDocument/2006/relationships/hyperlink" Target="https://www.google.com/maps?q=-3.27320100807476,-45.6574333647784" TargetMode="External"/><Relationship Id="rId309" Type="http://schemas.openxmlformats.org/officeDocument/2006/relationships/hyperlink" Target="https://www.google.com/maps?q=-21.248522222222224,-52.13355277777778" TargetMode="External"/><Relationship Id="rId310" Type="http://schemas.openxmlformats.org/officeDocument/2006/relationships/hyperlink" Target="https://maps.app.goo.gl/bipHNxHQ9UQCK1WZ6" TargetMode="External"/><Relationship Id="rId311" Type="http://schemas.openxmlformats.org/officeDocument/2006/relationships/hyperlink" Target="https://maps.app.goo.gl/5B4QzpbejXpf8djz6" TargetMode="External"/><Relationship Id="rId312" Type="http://schemas.openxmlformats.org/officeDocument/2006/relationships/hyperlink" Target="https://maps.app.goo.gl/DNccp6UbW1WmKaAM7" TargetMode="External"/><Relationship Id="rId313" Type="http://schemas.openxmlformats.org/officeDocument/2006/relationships/hyperlink" Target="https://maps.app.goo.gl/3BZhX22cLB3rhxiu7" TargetMode="External"/><Relationship Id="rId314" Type="http://schemas.openxmlformats.org/officeDocument/2006/relationships/hyperlink" Target="https://maps.app.goo.gl/P69Y42VZe3NQbizTA" TargetMode="External"/><Relationship Id="rId315" Type="http://schemas.openxmlformats.org/officeDocument/2006/relationships/hyperlink" Target="https://maps.app.goo.gl/aDwrS2p5z3cBsc489" TargetMode="External"/><Relationship Id="rId316" Type="http://schemas.openxmlformats.org/officeDocument/2006/relationships/hyperlink" Target="https://www.google.com/maps/place/R.+Manoel+de+Pinho,+402+-+Bodoquena,+MS,+79390-000/@-20.5494666,-56.6738723,79m/data=!3m1!1e3!4m15!1m8!3m7!1s0x947c1deb4aeb10b7:0xdf1d6f291748953c!2sR.+Manoel+de+Pinho,+402+-+Bodoquena,+MS,+79390-000!3b1!8m2!3d-20.549411!" TargetMode="External"/><Relationship Id="rId317" Type="http://schemas.openxmlformats.org/officeDocument/2006/relationships/hyperlink" Target="https://maps.app.goo.gl/3mYbgRng86jUm3Z16" TargetMode="External"/><Relationship Id="rId318" Type="http://schemas.openxmlformats.org/officeDocument/2006/relationships/hyperlink" Target="https://maps.app.goo.gl/ftz7cxaFdKTztwq76" TargetMode="External"/><Relationship Id="rId319" Type="http://schemas.openxmlformats.org/officeDocument/2006/relationships/hyperlink" Target="https://www.google.com/maps/place/R.+Santa+Catarina,+1117+-+Centro,+Sidrol&#226;ndia+-+MS,+79170-000/@-20.9325877,-54.961985,79m/data=!3m1!1e3!4m6!3m5!1s0x9487a580af493f29:0xc0c4a72d17260700!8m2!3d-20.932706!4d-54.9617344!16s%2Fg%2F11w2172kvz?entry=ttu&amp;g_ep=Eg" TargetMode="External"/><Relationship Id="rId320" Type="http://schemas.openxmlformats.org/officeDocument/2006/relationships/hyperlink" Target="https://maps.app.goo.gl/wx5NE2RMnA84qVyw9" TargetMode="External"/><Relationship Id="rId321" Type="http://schemas.openxmlformats.org/officeDocument/2006/relationships/hyperlink" Target="https://www.google.com/maps/place/Polo+Base+Dourados/@-22.2204251,-54.8274683,1257m/data=!3m1!1e3!4m14!1m7!3m6!1s0x9489a82fc4b24d33:0x55ae30e7280a6cd2!2sPolo+Base+Dourados!8m2!3d-22.220334!4d-54.8249635!16s%2Fg%2F11f57kw9qd!3m5!1s0x9489a82fc4b24d33:0x55ae" TargetMode="External"/><Relationship Id="rId322" Type="http://schemas.openxmlformats.org/officeDocument/2006/relationships/hyperlink" Target="https://www.google.com/maps/place/23&#176;53&apos;16.6%22S+55&#176;25&apos;45.0%22W/@-23.8879499,-55.4298141,310m/data=!3m2!1e3!4b1!4m4!3m3!8m2!3d-23.8879499!4d-55.4291704?entry=ttu&amp;g_ep=EgoyMDI2MDgxOS4wIKXMDSoASAFQAw%3D%3D" TargetMode="External"/><Relationship Id="rId323" Type="http://schemas.openxmlformats.org/officeDocument/2006/relationships/hyperlink" Target="https://www.google.com/maps/place/Sesai+Polo+Corumb&#225;/@-19.0031352,-57.648583,171m/data=!3m1!1e3!4m6!3m5!1s0x9387a1be6ef969cd:0x8bc8cca29910cf20!8m2!3d-19.0031166!4d-57.6482726!16s%2Fg%2F11ls_fs8xd?entry=ttu&amp;g_ep=EgoyMDI2MDcyNy4wIKXMDSoASAFQAw%3D%3D" TargetMode="External"/><Relationship Id="rId324" Type="http://schemas.openxmlformats.org/officeDocument/2006/relationships/hyperlink" Target="https://www.google.com/maps?q=-5.896794,-64.641052" TargetMode="External"/><Relationship Id="rId325" Type="http://schemas.openxmlformats.org/officeDocument/2006/relationships/hyperlink" Target="https://www.google.com/maps?q=-7.917119444444444,-65.73713611111111" TargetMode="External"/><Relationship Id="rId326" Type="http://schemas.openxmlformats.org/officeDocument/2006/relationships/hyperlink" Target="https://www.google.com/maps?q=-7.691322222222222,-64.65722777777778" TargetMode="External"/><Relationship Id="rId327" Type="http://schemas.openxmlformats.org/officeDocument/2006/relationships/hyperlink" Target="https://www.google.com/maps?q=-6.810694444444445,-66.9331138888889" TargetMode="External"/><Relationship Id="rId328" Type="http://schemas.openxmlformats.org/officeDocument/2006/relationships/hyperlink" Target="https://www.google.com/maps?q=-7.305499999999999,-65.2605" TargetMode="External"/><Relationship Id="rId329" Type="http://schemas.openxmlformats.org/officeDocument/2006/relationships/hyperlink" Target="https://www.google.com/maps?q=-7.513747,-65.266385" TargetMode="External"/><Relationship Id="rId330" Type="http://schemas.openxmlformats.org/officeDocument/2006/relationships/hyperlink" Target="https://www.google.com/maps?q=-7.3266277777777775,-64.93121111111111" TargetMode="External"/><Relationship Id="rId331" Type="http://schemas.openxmlformats.org/officeDocument/2006/relationships/hyperlink" Target="https://www.google.com/maps?q=-5.548391666666666,-63.10404166666667" TargetMode="External"/><Relationship Id="rId332" Type="http://schemas.openxmlformats.org/officeDocument/2006/relationships/hyperlink" Target="https://maps.app.goo.gl/bKBFT2LjQUx1zXHF6" TargetMode="External"/><Relationship Id="rId333" Type="http://schemas.openxmlformats.org/officeDocument/2006/relationships/hyperlink" Target="https://www.google.com/maps/place/POLO+BASE+TUMI&#195;+-+DSEI+MRP/@-7.6566267,-65.9132399,1446m/data=!3m1!1e3!4m6!3m5!1s0x9228d3004de2224d:0xf09d33ada9fd97e8!8m2!3d-7.6532089!4d-65.909583!16s%2Fg%2F11zjvvsgn1?entry=ttu&amp;g_ep=EgoyMDI2MDgxMS4wIKXMDSoASAFQAw%3D%3D" TargetMode="External"/><Relationship Id="rId334" Type="http://schemas.openxmlformats.org/officeDocument/2006/relationships/hyperlink" Target="https://www.google.com/maps?q=-2.3453611111111115,-65.13016666666665" TargetMode="External"/><Relationship Id="rId335" Type="http://schemas.openxmlformats.org/officeDocument/2006/relationships/hyperlink" Target="https://www.google.com/maps/place/2&#176;53&apos;45.9%22S+65&#176;09&apos;19.9%22W/@-2.8959508,-65.1555426,217m/data=!3m1!1e3!4m4!3m3!8m2!3d-2.8960902!4d-65.1555261?entry=ttu&amp;g_ep=EgoyMDI2MDgyNS4wIKXMDSoASAFQAw%3D%3D" TargetMode="External"/><Relationship Id="rId336" Type="http://schemas.openxmlformats.org/officeDocument/2006/relationships/hyperlink" Target="https://www.google.com/maps/place/4&#176;52&apos;32.7%22S+66&#176;53&apos;53.1%22W/@-4.8757585,-66.8987402,246m/data=!3m2!1e3!4b1!4m4!3m3!8m2!3d-4.8757585!4d-66.8980951?entry=ttu&amp;g_ep=EgoyMDI2MDgyNi4wIKXMDSoASAFQAw%3D%3D" TargetMode="External"/><Relationship Id="rId337" Type="http://schemas.openxmlformats.org/officeDocument/2006/relationships/hyperlink" Target="https://www.google.com/maps/place/3&#176;53&apos;26.1%22S+67&#176;30&apos;48.1%22W/@-3.8906186,-67.5141215,338m/data=!3m1!1e3!4m4!3m3!8m2!3d-3.8905832!4d-67.5133491?entry=ttu&amp;g_ep=EgoyMDI2MDgyNi4wIKXMDSoASAFQAw%3D%3D" TargetMode="External"/><Relationship Id="rId338" Type="http://schemas.openxmlformats.org/officeDocument/2006/relationships/hyperlink" Target="https://www.google.com/maps/place/2&#176;49&apos;19.9%22S+66&#176;53&apos;56.3%22W/@-2.8221399,-66.8990689,62m/data=!3m1!1e3!4m4!3m3!8m2!3d-2.8221843!4d-66.8989685?entry=ttu&amp;g_ep=EgoyMDI2MDgyNi4wIKXMDSoASAFQAw%3D%3D" TargetMode="External"/><Relationship Id="rId339" Type="http://schemas.openxmlformats.org/officeDocument/2006/relationships/hyperlink" Target="https://www.google.com/maps/place/7&#176;41&apos;21.6%22S+70&#176;37&apos;09.3%22W/@-7.6893971,-70.6197848,245m/data=!3m1!1e3!4m4!3m3!8m2!3d-7.6893333!4d-70.6192604?entry=ttu&amp;g_ep=EgoyMDI2MDgyNi4wIKXMDSoASAFQAw%3D%3D" TargetMode="External"/><Relationship Id="rId340" Type="http://schemas.openxmlformats.org/officeDocument/2006/relationships/hyperlink" Target="https://www.google.com/maps/place/6&#176;21&apos;17.2%22S+67&#176;52&apos;29.5%22W/@-6.3547699,-67.875499,245m/data=!3m2!1e3!4b1!4m4!3m3!8m2!3d-6.3547699!4d-67.8748539?entry=ttu&amp;g_ep=EgoyMDI2MDgyNi4wIKXMDSoASAFQAw%3D%3D" TargetMode="External"/><Relationship Id="rId341" Type="http://schemas.openxmlformats.org/officeDocument/2006/relationships/hyperlink" Target="https://www.google.com/maps/place/6&#176;51&apos;51.3%22S+70&#176;45&apos;22.7%22W/@-6.8641718,-70.7565847,135m/data=!3m1!1e3!4m4!3m3!8m2!3d-6.8642428!4d-70.7563156?entry=ttu&amp;g_ep=EgoyMDI2MDgyNi4wIKXMDSoASAFQAw%3D%3D" TargetMode="External"/><Relationship Id="rId342" Type="http://schemas.openxmlformats.org/officeDocument/2006/relationships/hyperlink" Target="https://www.google.com/maps/place/3&#176;10&apos;44.7%22S+64&#176;49&apos;39.2%22W/@-3.1790654,-64.828147,186m/data=!3m1!1e3!4m4!3m3!8m2!3d-3.1790957!4d-64.8275571?entry=ttu&amp;g_ep=EgoyMDI2MDgyNS4wIKXMDSoASAFQAw%3D%3D" TargetMode="External"/><Relationship Id="rId343" Type="http://schemas.openxmlformats.org/officeDocument/2006/relationships/hyperlink" Target="https://www.google.com/maps/place/1&#176;43&apos;11.4%22S+66&#176;53&apos;19.4%22W/@-1.7199105,-66.888814,136m/data=!3m1!1e3!4m4!3m3!8m2!3d-1.719827!4d-66.8887079?entry=ttu&amp;g_ep=EgoyMDI2MDgyNi4wIKXMDSoASAFQAw%3D%3D" TargetMode="External"/><Relationship Id="rId344" Type="http://schemas.openxmlformats.org/officeDocument/2006/relationships/hyperlink" Target="https://www.google.com/maps/place/2&#176;51&apos;16.2%22S+65&#176;50&apos;43.4%22W/@-2.8545006,-65.8460288,247m/data=!3m2!1e3!4b1!4m4!3m3!8m2!3d-2.8545006!4d-65.8453837?entry=ttu&amp;g_ep=EgoyMDI2MDgyNi4wIKXMDSoASAFQAw%3D%3D" TargetMode="External"/><Relationship Id="rId345" Type="http://schemas.openxmlformats.org/officeDocument/2006/relationships/hyperlink" Target="https://www.google.com/maps?q=-3.396611111111111,-64.63169444444443" TargetMode="External"/><Relationship Id="rId346" Type="http://schemas.openxmlformats.org/officeDocument/2006/relationships/hyperlink" Target="https://www.google.com/maps/place/2&#176;31&apos;12.4%22S+66&#176;05&apos;33.2%22W/@-2.5201098,-66.0931993,259m/data=!3m2!1e3!4b1!4m4!3m3!8m2!3d-2.5201111!4d-66.0925556?entry=ttu&amp;g_ep=EgoyMDI2MDkxNi4wIKXMDSoASAFQAw%3D%3D" TargetMode="External"/><Relationship Id="rId347" Type="http://schemas.openxmlformats.org/officeDocument/2006/relationships/hyperlink" Target="https://www.google.com/maps/place/4&#176;05&apos;17.3%22S+63&#176;08&apos;41.9%22W/@-4.0880984,-63.1450693,65m/data=!3m1!1e3!4m4!3m3!8m2!3d-4.0881306!4d-63.1449639?entry=ttu&amp;g_ep=EgoyMDI2MDkxNi4wIKXMDSoASAFQAw%3D%3D" TargetMode="External"/><Relationship Id="rId348" Type="http://schemas.openxmlformats.org/officeDocument/2006/relationships/hyperlink" Target="https://www.google.com/maps?q=-6.650722222222223,-69.56247222222223" TargetMode="External"/><Relationship Id="rId349" Type="http://schemas.openxmlformats.org/officeDocument/2006/relationships/hyperlink" Target="https://www.google.com/maps/place/Posto+De+Saude+Pradinho/@-16.8854727,-40.5447558,260m/data=!3m1!1e3!4m6!3m5!1s0x74a56a5517d32a5:0xf0cca8e3d3de1d54!8m2!3d-16.8852048!4d-40.5436493!16s%2Fg%2F11gf8fxrcn?entry=ttu&amp;g_ep=EgoyMDI2MDgxMS4wIKXMDSoASAFQAw%3D%3D" TargetMode="External"/><Relationship Id="rId350" Type="http://schemas.openxmlformats.org/officeDocument/2006/relationships/hyperlink" Target="https://www.google.com/maps/place/19&#176;51&apos;13.9%22S+40&#176;07&apos;48.6%22W/@-19.8537573,-40.1302731,20z/data=!4m5!3m4!4b1!8m2!3d-19.853852!4d-40.1301699?entry=ttu&amp;g_ep=EgoyMDI2MDgxNy4wIKXMDSoASAFQAw%3D%3D" TargetMode="External"/><Relationship Id="rId351" Type="http://schemas.openxmlformats.org/officeDocument/2006/relationships/hyperlink" Target="https://www.google.com/maps/place/Posto+De+Saude+Aldeia+Iraja/@-19.9046433,-40.2201933,255m/data=!3m1!1e3!4m6!3m5!1s0xb7e951a7c8d10d:0x8527eea13c4c4271!8m2!3d-19.9049141!4d-40.2193286!16s%2Fg%2F11fz2kg0nl?entry=ttu&amp;g_ep=EgoyMDI2MDgxMS4wIKXMDSoASAFQAw%3D%2" TargetMode="External"/><Relationship Id="rId352" Type="http://schemas.openxmlformats.org/officeDocument/2006/relationships/hyperlink" Target="https://maps.app.goo.gl/Sqozz5LHSx6HkzX49" TargetMode="External"/><Relationship Id="rId353" Type="http://schemas.openxmlformats.org/officeDocument/2006/relationships/hyperlink" Target="http://google.com/maps/place/Ubsi+Aldeia+Barreiro+Preto/@-14.8744115,-44.2807693,17z/data=!3m1!4b1!4m6!3m5!1s0x756fd72dcecb193:0xa8b2bd20205c8005!8m2!3d-14.8744167!4d-44.2781944!16s%2Fg%2F11xrmgq0bb?entry=ttu&amp;g_ep=EgoyMDI2MDcxNS4wIKXMDSoASAFQAw%3D%3D" TargetMode="External"/><Relationship Id="rId354" Type="http://schemas.openxmlformats.org/officeDocument/2006/relationships/hyperlink" Target="https://maps.app.goo.gl/YVL7DMLScwN98UN19" TargetMode="External"/><Relationship Id="rId355" Type="http://schemas.openxmlformats.org/officeDocument/2006/relationships/hyperlink" Target="https://www.google.com/maps/place/14&#176;46&apos;48.2%22S+44&#176;12&apos;34.0%22W/@-14.7799615,-44.2096501,78m/data=!3m1!1e3!4m4!3m3!8m2!3d-14.7800501!4d-44.2094305?entry=ttu&amp;g_ep=EgoyMDI2MDgxOS4wIKXMDSoASAFQAw%3D%3D" TargetMode="External"/><Relationship Id="rId356" Type="http://schemas.openxmlformats.org/officeDocument/2006/relationships/hyperlink" Target="https://www.google.com/maps/place/UBS+Unidade+De+Saude+P&#243;lo+Sumare+3/@-14.8931761,-44.3081724,16805m/data=!3m1!1e3!4m10!1m2!2m1!1sUBSI+ALDEIA+SUMARE+III!3m6!1s0x756fb746fdd316b:0xb8d03ad44673168f!8m2!3d-14.9439034!4d-44.2815757!15sChZVQlNJIEFMREVJQSBTVU1B" TargetMode="External"/><Relationship Id="rId357" Type="http://schemas.openxmlformats.org/officeDocument/2006/relationships/hyperlink" Target="https://www.google.com/maps/place/15&#176;00&apos;22.5%22S+44&#176;20&apos;22.3%22W/@-15.0062357,-44.3401793,262m/data=!3m2!1e3!4b1!4m4!3m3!8m2!3d-15.006237!4d-44.3395356?entry=ttu&amp;g_ep=EgoyMDI2MDgxNy4wIKXMDSoASAFQAw%3D%3D" TargetMode="External"/><Relationship Id="rId358" Type="http://schemas.openxmlformats.org/officeDocument/2006/relationships/hyperlink" Target="https://www.google.com/maps/place/17&#176;34&apos;06.3%22S+41&#176;16&apos;09.3%22W/@-17.5684095,-41.2701572,518m/data=!3m2!1e3!4b1!4m4!3m3!8m2!3d-17.5684113!4d-41.2692468?entry=ttu&amp;g_ep=EgoyMDI2MDgyMy4wIKXMDSoASAFQAw%3D%3D" TargetMode="External"/><Relationship Id="rId359" Type="http://schemas.openxmlformats.org/officeDocument/2006/relationships/hyperlink" Target="https://www.google.com/maps/place/19&#176;02&apos;36.1%22S+43&#176;07&apos;06.2%22W/@-19.043609,-43.1189665,108m/data=!3m1!1e3!4m4!3m3!8m2!3d-19.0433611!4d-43.1183889?entry=ttu&amp;g_ep=EgoyMDI2MDgxNy4wIKXMDSoASAFQAw%3D%3D" TargetMode="External"/><Relationship Id="rId360" Type="http://schemas.openxmlformats.org/officeDocument/2006/relationships/hyperlink" Target="https://www.google.com/maps/place/PS+Ind&#237;gena/@-21.9428611,-46.3347778,1008m/data=!3m1!1e3!4m12!1m5!3m4!2zMjHCsDU2JzM0LjMiUyA0NsKwMjAnMDUuMiJX!8m2!3d-21.9428611!4d-46.3347778!3m5!1s0x94c98db83769a189:0x23b426d562edf507!8m2!3d-21.942382!4d-46.3347061!16s%2" TargetMode="External"/><Relationship Id="rId361" Type="http://schemas.openxmlformats.org/officeDocument/2006/relationships/hyperlink" Target="https://www.google.com/maps/place/UBSI+Brejo/@-14.8408496,-44.2066304,66m/data=!3m1!1e3!4m6!3m5!1s0x7571d007b2c201d:0x74cc982add0e5573!8m2!3d-14.8406917!4d-44.2064724!16s%2Fg%2F11y7c_q_91?entry=ttu&amp;g_ep=EgoyMDI2MDgxNy4wIKXMDSoASAFQAw%3D%3D" TargetMode="External"/><Relationship Id="rId362" Type="http://schemas.openxmlformats.org/officeDocument/2006/relationships/hyperlink" Target="https://www.google.com/maps/place/19&#176;55&apos;26.4%22S+40&#176;10&apos;17.3%22W/@-19.9238853,-40.1719743,255m/data=!3m1!1e3!4m4!3m3!8m2!3d-19.9239984!4d-40.1714786?entry=ttu&amp;g_ep=EgoyMDI2MDgxNy4wIKXMDSoASAFQAw%3D%3D" TargetMode="External"/><Relationship Id="rId363" Type="http://schemas.openxmlformats.org/officeDocument/2006/relationships/hyperlink" Target="https://www.google.com/maps/place/19&#176;20&apos;28.0%22S+45&#176;04&apos;19.8%22W/@-19.3411349,-45.0731813,256m/data=!3m1!1e3!4m4!3m3!8m2!3d-19.3411162!4d-45.0721717?entry=ttu&amp;g_ep=EgoyMDI2MDgxOS4wIKXMDSoASAFQAw%3D%3D" TargetMode="External"/><Relationship Id="rId364" Type="http://schemas.openxmlformats.org/officeDocument/2006/relationships/hyperlink" Target="https://www.google.com/maps/place/18&#176;13&apos;30.0%22S+41&#176;40&apos;22.7%22W/@-18.225,-41.6729722,1376m/data=!3m2!1e3!4b1!4m4!3m3!8m2!3d-18.225!4d-41.6729722?entry=ttu&amp;g_ep=EgoyMDI2MDcyOC4wIKXMDSoASAFQAw%3D%3D" TargetMode="External"/><Relationship Id="rId365" Type="http://schemas.openxmlformats.org/officeDocument/2006/relationships/hyperlink" Target="https://www.google.com/maps/place/19&#176;44&apos;41.9%22S+40&#176;00&apos;33.2%22W/@-19.7449722,-40.0092222,1363m/data=!3m2!1e3!4b1!4m4!3m3!8m2!3d-19.7449722!4d-40.0092222?entry=ttu&amp;g_ep=EgoyMDI2MDcyOC4wIKXMDSoASAFQAw%3D%3D" TargetMode="External"/><Relationship Id="rId366" Type="http://schemas.openxmlformats.org/officeDocument/2006/relationships/hyperlink" Target="https://www.google.com/maps/place//@-20.4690052,-45.0428847,255m/data=!3m1!1e3!4m6!1m5!3m4!2zMjDCsDI4JzA4LjQiUyA0NcKwMDInMzIuMSJX!8m2!3d-20.4690065!4d-45.042241?entry=ttu&amp;g_ep=EgoyMDI2MDgxNy4wIKXMDSoASAFQAw%3D%3D" TargetMode="External"/><Relationship Id="rId367" Type="http://schemas.openxmlformats.org/officeDocument/2006/relationships/hyperlink" Target="https://www.google.com/maps/search/UBSI+ALDEIA+ITAPICURU/@-14.8043504,-44.2494958,221m/data=!3m1!1e3?entry=ttu&amp;g_ep=EgoyMDI2MDgxMS4wIKXMDSoASAFQAw%3D%3D" TargetMode="External"/><Relationship Id="rId368" Type="http://schemas.openxmlformats.org/officeDocument/2006/relationships/hyperlink" Target="https://www.google.com/maps/place/17&#176;38&apos;59.7%22S+41&#176;40&apos;02.2%22W/@-17.6499144,-41.6679236,259m/data=!3m2!1e3!4b1!4m4!3m3!8m2!3d-17.6499157!4d-41.6672799?entry=ttu&amp;g_ep=EgoyMDI2MDgxNy4wIKXMDSoASAFQAw%3D%3D" TargetMode="External"/><Relationship Id="rId369" Type="http://schemas.openxmlformats.org/officeDocument/2006/relationships/hyperlink" Target="https://www.google.com/maps/place/Unidade+B&#225;sica+de+Sa&#250;de+Pinda&#237;bas/@-14.8789688,-44.3704202,16z/data=!4m12!1m5!3m4!2zMTTCsDUyJzQwLjYiUyA0NMKwMjEnNDYuMiJX!8m2!3d-14.8779472!4d-44.3628333!3m5!1s0x756ff00490d1c31:0xcda80c5da6c20e72!8m2!3d-14.8797917!4d-44.3" TargetMode="External"/><Relationship Id="rId370" Type="http://schemas.openxmlformats.org/officeDocument/2006/relationships/hyperlink" Target="https://www.google.com/maps/place/14&#176;56&apos;36.0%22S+44&#176;04&apos;15.6%22W/@-14.9433647,-44.0711874,263m/data=!3m1!1e3!4m4!3m3!8m2!3d-14.943322!4d-44.071005?entry=ttu&amp;g_ep=EgoyMDI2MDgxNy4wIKXMDSoASAFQAw%3D%3D" TargetMode="External"/><Relationship Id="rId371" Type="http://schemas.openxmlformats.org/officeDocument/2006/relationships/hyperlink" Target="https://www.google.com/maps/place/19&#176;13&apos;35.7%22S+41&#176;19&apos;10.1%22W/@-19.2265785,-41.320104,257m/data=!3m2!1e3!4b1!4m4!3m3!8m2!3d-19.2265798!4d-41.3194603?entry=ttu&amp;g_ep=EgoyMDI2MDgxNy4wIKXMDSoASAFQAw%3D%3D" TargetMode="External"/><Relationship Id="rId372" Type="http://schemas.openxmlformats.org/officeDocument/2006/relationships/hyperlink" Target="https://www.google.com/maps/place/14&#176;53&apos;57.2%22S+44&#176;16&apos;06.5%22W/@-14.8992325,-44.2691068,263m/data=!3m2!1e3!4b1!4m4!3m3!8m2!3d-14.8992338!4d-44.2684631?entry=ttu&amp;g_ep=EgoyMDI2MDgxNy4wIKXMDSoASAFQAw%3D%3D" TargetMode="External"/><Relationship Id="rId373" Type="http://schemas.openxmlformats.org/officeDocument/2006/relationships/hyperlink" Target="https://www.google.com/maps/place/R.+Santos+Dumont,+374+-+Vila+Magn&#243;lia,+Ara&#231;ua&#237;+-+MG,+39600-000/@-16.8458791,-42.0619341,19z/data=!4m15!1m8!3m7!1s0x74d19cba9b8ccbb:0x1bdea731ab87693f!2sR.+Santos+Dumont,+374+-+Vila+Magn&#243;lia,+Ara&#231;ua&#237;+-+MG,+39600-000!3b1!8m" TargetMode="External"/><Relationship Id="rId374" Type="http://schemas.openxmlformats.org/officeDocument/2006/relationships/hyperlink" Target="https://www.google.com/maps/place/Posto+De+Sa&#250;de+Aldeia+&#193;gua+Boa+Minas+Gerais+Brasil/@-16.8909072,-40.6115153,214m/data=!3m1!1e3!4m15!1m8!3m7!1s0x74a54d29794a4a5:0x15e4d0d2e6bd1e5a!2sAldeia+dos+Machacalis+-+Santa+Helena+de+Minas,+MG,+39874-000!3b1!8m2!3d-" TargetMode="External"/><Relationship Id="rId375" Type="http://schemas.openxmlformats.org/officeDocument/2006/relationships/hyperlink" Target="https://www.google.com/maps?q=-3.926638888888889,-57.148583333333335" TargetMode="External"/><Relationship Id="rId376" Type="http://schemas.openxmlformats.org/officeDocument/2006/relationships/hyperlink" Target="https://www.google.com/maps?q=-3.7493055555555554,-57.23562777777778" TargetMode="External"/><Relationship Id="rId377" Type="http://schemas.openxmlformats.org/officeDocument/2006/relationships/hyperlink" Target="https://www.google.com/maps?q=-3.1507972222222222,-56.86401111111111" TargetMode="External"/><Relationship Id="rId378" Type="http://schemas.openxmlformats.org/officeDocument/2006/relationships/hyperlink" Target="https://www.google.com/maps?q=-3.303611111111111,-57.05116666666667" TargetMode="External"/><Relationship Id="rId379" Type="http://schemas.openxmlformats.org/officeDocument/2006/relationships/hyperlink" Target="https://www.google.com/maps?q=-1.429138888888889,-57.913888888888884" TargetMode="External"/><Relationship Id="rId380" Type="http://schemas.openxmlformats.org/officeDocument/2006/relationships/hyperlink" Target="https://www.google.com/maps?q=-3.742611111111111,-57.17847222222222" TargetMode="External"/><Relationship Id="rId381" Type="http://schemas.openxmlformats.org/officeDocument/2006/relationships/hyperlink" Target="https://www.google.com/maps/place/3&#176;17&apos;01.2%22S+57&#176;04&apos;12.5%22W/@-3.2836654,-57.0708648,678m/data=!3m2!1e3!4b1!4m4!3m3!8m2!3d-3.2836654!4d-57.070137?entry=ttu&amp;g_ep=EgoyMDI2MDkwNi4wIKXMDSoASAFQAw%3D%3D" TargetMode="External"/><Relationship Id="rId382" Type="http://schemas.openxmlformats.org/officeDocument/2006/relationships/hyperlink" Target="https://www.google.com/maps?q=-3.47175,-56.915949999999995" TargetMode="External"/><Relationship Id="rId383" Type="http://schemas.openxmlformats.org/officeDocument/2006/relationships/hyperlink" Target="https://www.google.com/maps?q=-1.1026238888888888,-58.03487611111111" TargetMode="External"/><Relationship Id="rId384" Type="http://schemas.openxmlformats.org/officeDocument/2006/relationships/hyperlink" Target="https://www.google.com/maps?q=-3.696555555555556,-57.09397222222223" TargetMode="External"/><Relationship Id="rId385" Type="http://schemas.openxmlformats.org/officeDocument/2006/relationships/hyperlink" Target="https://www.google.com/maps?q=-3.773222222222222,-56.80761111111111" TargetMode="External"/><Relationship Id="rId386" Type="http://schemas.openxmlformats.org/officeDocument/2006/relationships/hyperlink" Target="https://www.google.com/maps?q=-3.6536666666666666,-56.79677777777778" TargetMode="External"/><Relationship Id="rId387" Type="http://schemas.openxmlformats.org/officeDocument/2006/relationships/hyperlink" Target="https://www.google.com/maps/place/9&#176;06&apos;59.7%22S+37&#176;07&apos;22.9%22W/@-9.1165615,-37.1236446,244m/data=!3m1!1e3!4m4!3m3!8m2!3d-9.1165862!4d-37.1230318?entry=ttu&amp;g_ep=EgoyMDI2MDgxNy4wIKXMDSoASAFQAw%3D%3D" TargetMode="External"/><Relationship Id="rId388" Type="http://schemas.openxmlformats.org/officeDocument/2006/relationships/hyperlink" Target="https://www.google.com/maps/place/8&#176;20&apos;16.5%22S+36&#176;42&apos;47.2%22W/@-8.3379243,-36.7137488,244m/data=!3m2!1e3!4b1!4m4!3m3!8m2!3d-8.3379243!4d-36.7131037?entry=ttu&amp;g_ep=EgoyMDI2MDgxNy4wIKXMDSoASAFQAw%3D%3D" TargetMode="External"/><Relationship Id="rId389" Type="http://schemas.openxmlformats.org/officeDocument/2006/relationships/hyperlink" Target="https://www.google.com/maps/place/Polo+Base+-+Atikum/@-8.3189609,-38.7432357,122m/data=!3m1!1e3!4m12!1m5!3m4!2zOMKwMTknMDguMiJTIDM4wrA0NCczNC40Ilc!8m2!3d-8.3189444!4d-38.7428889!3m5!1s0x7a0a9fdc30f3ef5:0x98a80d9d0cea8a2f!8m2!3d-8.318845!4d-38.7428201!16s%" TargetMode="External"/><Relationship Id="rId390" Type="http://schemas.openxmlformats.org/officeDocument/2006/relationships/hyperlink" Target="https://www.google.com/maps/place/8&#176;32&apos;12.5%22S+37&#176;41&apos;25.7%22W/@-8.5365748,-37.690822,19z/data=!4m4!3m3!8m2!3d-8.5368162!4d-37.6904655?entry=ttu&amp;g_ep=EgoyMDI2MDgxNy4wIKXMDSoASAFQAw%3D%3D" TargetMode="External"/><Relationship Id="rId391" Type="http://schemas.openxmlformats.org/officeDocument/2006/relationships/hyperlink" Target="https://www.google.com/maps/place/8&#176;54&apos;21.9%22S+37&#176;49&apos;40.9%22W/@-8.9060633,-37.8279848,377a,75y,314.36h,76.95t/data=!3m7!1e1!3m5!1sZ3rTvIQW-XoHtvdM1EtFMQ!2e0!6shttps:%2F%2Fstreetviewpixels-pa.googleapis.com%2Fv1%2Fthumbnail%3Fcb_client%3Dmaps_sv.tactile%2" TargetMode="External"/><Relationship Id="rId392" Type="http://schemas.openxmlformats.org/officeDocument/2006/relationships/hyperlink" Target="https://www.google.com/maps/place/8&#176;37&apos;35.0%22S+37&#176;09&apos;28.4%22W/@-8.6263532,-37.1583773,209m/data=!3m1!1e3!4m4!3m3!8m2!3d-8.626389!4d-37.1578855?entry=ttu&amp;g_ep=EgoyMDI2MDgxNy4wIKXMDSoASAFQAw%3D%3D" TargetMode="External"/><Relationship Id="rId393" Type="http://schemas.openxmlformats.org/officeDocument/2006/relationships/hyperlink" Target="https://www.google.com/maps?q=-8.316527778,-38.74552778" TargetMode="External"/><Relationship Id="rId394" Type="http://schemas.openxmlformats.org/officeDocument/2006/relationships/hyperlink" Target="https://www.google.com/maps/place/9&#176;10&apos;27.9%22S+38&#176;14&apos;34.0%22W/@-9.174428,-38.2434122,244m/data=!3m1!1e3!4m4!3m3!8m2!3d-9.1744064!4d-38.2427898?entry=ttu&amp;g_ep=EgoyMDI2MDgxNy4wIKXMDSoASAFQAw%3D%3D" TargetMode="External"/><Relationship Id="rId395" Type="http://schemas.openxmlformats.org/officeDocument/2006/relationships/hyperlink" Target="https://www.google.com/maps/place/9&#176;06&apos;11.5%22S+38&#176;08&apos;53.9%22W/@-9.1032531,-38.1484774,61m/data=!3m1!1e3!4m4!3m3!8m2!3d-9.1031955!4d-38.1482967?entry=ttu&amp;g_ep=EgoyMDI2MDgxNy4wIKXMDSoASAFQAw%3D%3D" TargetMode="External"/><Relationship Id="rId396" Type="http://schemas.openxmlformats.org/officeDocument/2006/relationships/hyperlink" Target="https://www.google.com/maps/place/R.+Francisco+&#193;ureliano+de+S&#225;,+145+-+Floresta,+PE,+56400-000/@-8.5954554,-38.573875,61m/data=!3m1!1e3!4m13!1m7!3m6!1s0x709f481f98b0a6b:0xd60518bb596da379!2sR.+Francisco+&#193;ureliano+de+S&#225;,+145+-+Floresta,+PE,+56400-000!3b1!8m" TargetMode="External"/><Relationship Id="rId397" Type="http://schemas.openxmlformats.org/officeDocument/2006/relationships/hyperlink" Target="https://www.google.com/maps/place/8&#176;30&apos;50.0%22S+39&#176;18&apos;22.4%22W/@-8.513875,-39.3068667,244m/data=!3m2!1e3!4b1!4m4!3m3!8m2!3d-8.513875!4d-39.3062216?entry=ttu&amp;g_ep=EgoyMDI2MDgxNy4wIKXMDSoASAFQAw%3D%3D" TargetMode="External"/><Relationship Id="rId398" Type="http://schemas.openxmlformats.org/officeDocument/2006/relationships/hyperlink" Target="https://www.google.com/maps/place/8&#176;21&apos;29.4%22S+36&#176;40&apos;53.2%22W/@-8.3581549,-36.6821008,244m/data=!3m2!1e3!4b1!4m4!3m3!8m2!3d-8.3581549!4d-36.6814557?entry=ttu&amp;g_ep=EgoyMDI2MDgxNy4wIKXMDSoASAFQAw%3D%3D" TargetMode="External"/><Relationship Id="rId399" Type="http://schemas.openxmlformats.org/officeDocument/2006/relationships/hyperlink" Target="https://www.google.com/maps/place/R.+Alvaro+Botelho+Maia,+1118+-+Nova+Humait&#225;,+Humait&#225;+-+AM,+69800-000/@-7.5015209,-63.0363188,336m/data=!3m1!1e3!4m6!3m5!1s0x9230d9f3a8f393bd:0x4966cac1d19c3f82!8m2!3d-7.5015026!4d-63.0351515!16s%2Fg%2F11tj0jvq7k?entry=ttu" TargetMode="External"/><Relationship Id="rId400" Type="http://schemas.openxmlformats.org/officeDocument/2006/relationships/hyperlink" Target="https://www.google.com/maps?q=-11.940981,-62.002068" TargetMode="External"/><Relationship Id="rId401" Type="http://schemas.openxmlformats.org/officeDocument/2006/relationships/hyperlink" Target="https://www.google.com/maps/place/R.+Poti,+29+-+Tupi,+Porto+Velho+-+RO,+76804-578/@-8.7858513,-63.8988171,61m/data=!3m1!1e3!4m15!1m8!3m7!1s0x92325cf782ae499f:0xd7d786c6fe692de7!2sR.+Poti,+29+-+Tupi,+Porto+Velho+-+RO,+76804-578!3b1!8m2!3d-8.7857141!4d-63.8" TargetMode="External"/><Relationship Id="rId402" Type="http://schemas.openxmlformats.org/officeDocument/2006/relationships/hyperlink" Target="https://www.google.com/maps/place/10&#176;25&apos;50.4%22S+62&#176;28&apos;04.0%22W/@-10.4306642,-62.4684194,243m/data=!3m2!1e3!4b1!4m4!3m3!8m2!3d-10.4306642!4d-62.4677743?entry=ttu&amp;g_ep=EgoyMDI2MDgxNy4wIKXMDSoASAFQAw%3D%3D" TargetMode="External"/><Relationship Id="rId403" Type="http://schemas.openxmlformats.org/officeDocument/2006/relationships/hyperlink" Target="https://www.google.com/maps/place/POLO+BASE+JI-PARANA/@-10.8878163,-61.9136209,61m/data=!3m1!1e3!4m12!1m5!3m4!2zMTDCsDUzJzE1LjkiUyA2McKwNTQnNDguOSJX!8m2!3d-10.887754!4d-61.913591!3m5!1s0x93c99b000617f143:0x9f40df5ea5cb8183!8m2!3d-10.8877518!4d-61.9137144!" TargetMode="External"/><Relationship Id="rId404" Type="http://schemas.openxmlformats.org/officeDocument/2006/relationships/hyperlink" Target="https://www.google.com/maps/place/Casa+de+Apoio+a+Sa&#250;de+Indigena+de+Guajara+Mirim+Ro/@-10.7778835,-65.3202356,114m/data=!3m1!1e3!4m12!1m5!3m4!2zMTDCsDQ2JzQwLjciUyA2NcKwMTknMTEuMyJX!8m2!3d-10.777977!4d-65.319816!3m5!1s0x93d3c5bab297c361:0x222b853ce171bde7!" TargetMode="External"/><Relationship Id="rId405" Type="http://schemas.openxmlformats.org/officeDocument/2006/relationships/hyperlink" Target="https://www.google.com/maps/place/Polo+Rio+Tinto+-+DSEI+Potiguara/@-6.7896607,-35.0649397,90m/data=!3m1!1e3!4m10!1m2!2m1!1sRua+Severino+Dandao,+S%2FN+-+Vila+Regina,+Rio+Tinto+-+PB!3m6!1s0x7ad0f0006486729:0x66b42c85eca3f0e1!8m2!3d-6.789861!4d-35.064687!15s" TargetMode="External"/><Relationship Id="rId406" Type="http://schemas.openxmlformats.org/officeDocument/2006/relationships/hyperlink" Target="https://www.google.com/maps?q=-6.7188159,-34.94740692" TargetMode="External"/><Relationship Id="rId407" Type="http://schemas.openxmlformats.org/officeDocument/2006/relationships/hyperlink" Target="https://www.google.com/maps/place/Polo+Base+Ba&#237;a+da+Trai&#231;&#227;o+-+DSEI+Potiguara/@-6.671996,-34.9545233,337m/data=!3m1!1e3!4m10!1m2!2m1!1sPOLO+BASE+BAIA+DA+TRAICAO+ALDEIA+FORTE!3m6!1s0x7ad6d007d3e7cd7:0xce0a34afbafbe721!8m2!3d-6.6718669!4d-34.954169!15sCiZQT0" TargetMode="External"/><Relationship Id="rId408" Type="http://schemas.openxmlformats.org/officeDocument/2006/relationships/hyperlink" Target="https://www.google.com/maps/place/R.+Jo&#227;o+Furtado,+193,+Jo&#227;o+C&#226;mara+-+RN,+59550-000/@-5.5323422,-35.8121616,180m/data=!3m1!1e3!4m15!1m8!3m7!1s0x7b3dc3dd3883e7b:0xa0429d82b3805584!2sR.+Jo&#227;o+Furtado,+193,+Jo&#227;o+C&#226;mara+-+RN,+59550-000!3b1!8m2!3d-5.5324128!4d-" TargetMode="External"/><Relationship Id="rId409" Type="http://schemas.openxmlformats.org/officeDocument/2006/relationships/hyperlink" Target="https://www.google.com/maps/place/POLO+BASE+GOIANINHA/@-6.2604929,-35.2114448,90m/data=!3m1!1e3!4m10!1m2!2m1!1sPOLO+BASE+SAUDE+INDIGENA+GOIANINHA!3m6!1s0x7b2870003abaa15:0xe88307f754fd1521!8m2!3d-6.2603938!4d-35.2112889!15sCiJQT0xPIEJBU0UgU0FVREUgSU5ESUdF" TargetMode="External"/><Relationship Id="rId410" Type="http://schemas.openxmlformats.org/officeDocument/2006/relationships/hyperlink" Target="https://www.google.com/maps/place/7&#176;03&apos;07.3%22S+55&#176;25&apos;00.5%22W/@-7.0518533,-55.4170981,19.75z/data=!4m5!3m4!4b1!8m2!3d-7.0520331!4d-55.4167986?entry=ttu&amp;g_ep=EgoyMDI2MDgwOS4wIKXMDSoASAFQAw%3D%3D" TargetMode="External"/><Relationship Id="rId411" Type="http://schemas.openxmlformats.org/officeDocument/2006/relationships/hyperlink" Target="https://www.google.com/maps?q=-7.715157,-57.360653" TargetMode="External"/><Relationship Id="rId412" Type="http://schemas.openxmlformats.org/officeDocument/2006/relationships/hyperlink" Target="https://www.google.com/maps?q=-6.646461,-57.629369" TargetMode="External"/><Relationship Id="rId413" Type="http://schemas.openxmlformats.org/officeDocument/2006/relationships/hyperlink" Target="https://www.google.com/maps?q=-6.826944,-57.434147" TargetMode="External"/><Relationship Id="rId414" Type="http://schemas.openxmlformats.org/officeDocument/2006/relationships/hyperlink" Target="https://www.google.com/maps?q=-7.206634,-58.137318" TargetMode="External"/><Relationship Id="rId415" Type="http://schemas.openxmlformats.org/officeDocument/2006/relationships/hyperlink" Target="https://www.google.com/maps/place/7&#176;26&apos;25.4%22S+57&#176;53&apos;26.4%22W/@-7.4403934,-57.8913192,245m/data=!3m2!1e3!4b1!4m4!3m3!8m2!3d-7.4403934!4d-57.8906741?entry=ttu&amp;g_ep=EgoyMDI2MDgxNy4wIKXMDSoASAFQAw%3D%3D" TargetMode="External"/><Relationship Id="rId416" Type="http://schemas.openxmlformats.org/officeDocument/2006/relationships/hyperlink" Target="https://www.google.com/maps?q=-7.564103,-57.734426" TargetMode="External"/><Relationship Id="rId417" Type="http://schemas.openxmlformats.org/officeDocument/2006/relationships/hyperlink" Target="https://www.google.com/maps?q=-8.3909,-57.673775" TargetMode="External"/><Relationship Id="rId418" Type="http://schemas.openxmlformats.org/officeDocument/2006/relationships/hyperlink" Target="https://www.google.com/maps/place/6&#176;17&apos;56.4%22S+57&#176;50&apos;10.8%22W/@-6.299003,-57.8369833,245m/data=!3m2!1e3!4b1!4m4!3m3!8m2!3d-6.299003!4d-57.8363382?entry=ttu&amp;g_ep=EgoyMDI2MDgxNy4wIKXMDSoASAFQAw%3D%3D" TargetMode="External"/><Relationship Id="rId419" Type="http://schemas.openxmlformats.org/officeDocument/2006/relationships/hyperlink" Target="https://www.google.com/maps/place/Polo+Base+Itaituba/@-4.2583307,-55.9722159,188m/data=!3m1!1e3!4m12!1m5!3m4!2zNMKwMTUnMzEuMCJTIDU1wrA1OCcxOS41Ilc!8m2!3d-4.2586056!4d-55.9720944!3m5!1s0x925fd9002b17e955:0x920bde2c2b75ea77!8m2!3d-4.2583923!4d-55.9718034!16" TargetMode="External"/><Relationship Id="rId420" Type="http://schemas.openxmlformats.org/officeDocument/2006/relationships/hyperlink" Target="https://www.google.com/maps?q=-6.202811,-57.681922" TargetMode="External"/><Relationship Id="rId421" Type="http://schemas.openxmlformats.org/officeDocument/2006/relationships/hyperlink" Target="https://www.google.com/maps/@-8.3930939,-47.7756296,3a,75y,272.58h,90t/data=!3m10!1e1!3m8!1smln0Gg4QRK_cff5O60Cj_A!2e0!6shttps:%2F%2Fstreetviewpixels-pa.googleapis.com%2Fv1%2Fthumbnail%3Fcb_client%3Dmaps_sv.tactile%26w%3D900%26h%3D600%26pitch%3D0%26panoid" TargetMode="External"/><Relationship Id="rId422" Type="http://schemas.openxmlformats.org/officeDocument/2006/relationships/hyperlink" Target="https://www.google.com/maps/place/7&#176;07&apos;33.3%22S+49&#176;10&apos;42.9%22W/@-7.1261033,-49.1796393,245m/data=!3m1!1e3!4m4!3m3!8m2!3d-7.1259056!4d-49.1785694?entry=ttu&amp;g_ep=EgoyMDI2MDgwNS4xIKXMDSoASAFQAw%3D%3D" TargetMode="External"/><Relationship Id="rId423" Type="http://schemas.openxmlformats.org/officeDocument/2006/relationships/hyperlink" Target="https://www.google.com/maps/place/7&#176;42&apos;41.0%22S+47&#176;18&apos;31.0%22W/@-7.7113769,-47.3089571,206m/data=!3m1!1e3!4m4!3m3!8m2!3d-7.71139!4d-47.30861?entry=ttu&amp;g_ep=EgoyMDI2MDgwNS4xIKXMDSoASAFQAw%3D%3D" TargetMode="External"/><Relationship Id="rId424" Type="http://schemas.openxmlformats.org/officeDocument/2006/relationships/hyperlink" Target="https://www.google.com/maps/place/11&#176;48&apos;22.5%22S+49&#176;31&apos;31.5%22W/@-11.8062525,-49.5260626,276m/data=!3m1!1e3!4m4!3m3!8m2!3d-11.8062538!4d-49.5254189?entry=ttu&amp;g_ep=EgoyMDI2MDgxMC4wIKXMDSoASAFQAw%3D%3D" TargetMode="External"/><Relationship Id="rId425" Type="http://schemas.openxmlformats.org/officeDocument/2006/relationships/hyperlink" Target="https://www.google.com/maps/place/R.+Quinze,+75,+Tocant&#237;nia+-+TO,+77640-000/@-9.5604827,-48.3718537,17z/data=!3m1!4b1!4m5!3m4!1s0x93245dcf7e4508e9:0xfdf99f8da67b8ad7!8m2!3d-9.560488!4d-48.3692788?entry=ttu&amp;g_ep=EgoyMDI2MDgxMC4wIKXMDSoASAFQAw%3D%3D" TargetMode="External"/><Relationship Id="rId426" Type="http://schemas.openxmlformats.org/officeDocument/2006/relationships/hyperlink" Target="https://www.google.com/maps/place/P&#243;lo+Base+Lagoa+Da+Confus&#227;o-To/@-10.7868159,-49.6221707,43m/data=!3m1!1e3!4m6!3m5!1s0x933d13c582abe63f:0xe6000e81944fcae0!8m2!3d-10.7867099!4d-49.6222743!16s%2Fg%2F11zbsv7vkw?entry=ttu&amp;g_ep=EgoyMDI2MDgwNS4xIKXMDSoASAFQAw%" TargetMode="External"/><Relationship Id="rId427" Type="http://schemas.openxmlformats.org/officeDocument/2006/relationships/hyperlink" Target="https://www.google.com/maps/place/R.+da+Paz,+128,+Tocantin&#243;polis+-+TO,+77900-000/@-6.3234109,-47.4236335,17z/data=!3m1!4b1!4m6!3m5!1s0x92d08190f5882c49:0x5d847ee7f0d010b0!8m2!3d-6.3234109!4d-47.4210586!16s%2Fg%2F11jsjjx14q?hl=pt-BR&amp;entry=ttu&amp;g_ep=EgoyMDI2" TargetMode="External"/><Relationship Id="rId428" Type="http://schemas.openxmlformats.org/officeDocument/2006/relationships/hyperlink" Target="https://www.google.com/maps/search/-6.810170,+-72.170188?entry=tts&amp;g_ep=EgoyMDI2MDgwNC4wIPu8ASoASAFQAw%3D%3D&amp;skid=16361312-03d3-4136-8e03-9750e2548921" TargetMode="External"/><Relationship Id="rId429" Type="http://schemas.openxmlformats.org/officeDocument/2006/relationships/hyperlink" Target="https://www.google.com/maps/search/-6.631745,+-72.706482?entry=tts&amp;g_ep=EgoyMDI2MDgwNC4wIPu8ASoASAFQAw%3D%3D&amp;skid=dfe51ea2-d7b6-4745-bc56-bd82feaf0dda" TargetMode="External"/><Relationship Id="rId430" Type="http://schemas.openxmlformats.org/officeDocument/2006/relationships/hyperlink" Target="https://www.google.com/maps/search/-6.319163,+-71.665909?entry=tts&amp;g_ep=EgoyMDI2MDgwNC4wIPu8ASoASAFQAw%3D%3D&amp;skid=93e71ea0-1e38-4b0a-8d4b-3d5027a3615d" TargetMode="External"/><Relationship Id="rId431" Type="http://schemas.openxmlformats.org/officeDocument/2006/relationships/hyperlink" Target="https://www.google.com/maps/search/-4.458502,+-71.302525?entry=tts&amp;g_ep=EgoyMDI2MDgwNC4wIPu8ASoASAFQAw%3D%3D&amp;skid=f4fff74e-27da-4aef-8297-76fe82292ef1" TargetMode="External"/><Relationship Id="rId432" Type="http://schemas.openxmlformats.org/officeDocument/2006/relationships/hyperlink" Target="https://www.google.com/maps/search/-5.660901,+-72.961648?entry=tts&amp;g_ep=EgoyMDI2MDgwNC4wIPu8ASoASAFQAw%3D%3D&amp;skid=e9f5aae2-f01b-450b-b30d-b7345a807c49" TargetMode="External"/><Relationship Id="rId433" Type="http://schemas.openxmlformats.org/officeDocument/2006/relationships/hyperlink" Target="https://www.google.com/maps/search/-5.860816,+-72.082509?entry=tts&amp;g_ep=EgoyMDI2MDgwNC4wIPu8ASoASAFQAw%3D%3D&amp;skid=0330b875-172e-4026-a2f2-147f06006fa8" TargetMode="External"/><Relationship Id="rId434" Type="http://schemas.openxmlformats.org/officeDocument/2006/relationships/hyperlink" Target="https://www.google.com/maps/search/-5.751406,+-70.489307?entry=tts&amp;g_ep=EgoyMDI2MDgwNC4wIPu8ASoASAFQAw%3D%3D&amp;skid=d4cdba1d-e891-4b87-939f-5c5b9628c3fd" TargetMode="External"/><Relationship Id="rId435" Type="http://schemas.openxmlformats.org/officeDocument/2006/relationships/hyperlink" Target="https://www.google.com/maps/@-11.4406382,-61.433835,3a,75y,224.54h,64t/data=!3m7!1e1!3m5!1sgNi-MXXbsp9oMmsK36pgog!2e0!6shttps:%2F%2Fstreetviewpixels-pa.googleapis.com%2Fv1%2Fthumbnail%3Fcb_client%3Dmaps_sv.tactile%26w%3D900%26h%3D600%26pitch%3D26.00448840" TargetMode="External"/><Relationship Id="rId436" Type="http://schemas.openxmlformats.org/officeDocument/2006/relationships/hyperlink" Target="https://www.google.com/maps/place/10&#176;10&apos;11.3%22S+59&#176;27&apos;26.4%22W/@-10.1698065,-59.4574369,3a,75y,92.44h,90.1t/data=!3m7!1e1!3m5!1sv3E8WPHv_VUjMex79QlpmQ!2e0!6shttps:%2F%2Fstreetviewpixels-pa.googleapis.com%2Fv1%2Fthumbnail%3Fcb_client%3Dmaps_sv.tactile%26w" TargetMode="External"/><Relationship Id="rId437" Type="http://schemas.openxmlformats.org/officeDocument/2006/relationships/hyperlink" Target="https://www.google.com/maps/place//@-11.4427299,-58.783884,224m/data=!3m1!1e3!4m6!1m5!3m4!2zMTHCsDI2JzMzLjEiUyA1OMKwNDcnMDAuNiJX!8m2!3d-11.4425285!4d-58.7834859?entry=ttu&amp;g_ep=EgoyMDI2MDgxMi4wIKXMDSoASAFQAw%3D%3D" TargetMode="External"/><Relationship Id="rId438" Type="http://schemas.openxmlformats.org/officeDocument/2006/relationships/hyperlink" Target="https://www.google.com/maps/place/12&#176;44&apos;44.7%22S+60&#176;08&apos;51.1%22W/@-12.7456118,-60.1474679,3a,75y,20.89h,73.69t/data=!3m7!1e1!3m5!1s_qcPj_2MmpFW_aFCw11WHg!2e0!6shttps:%2F%2Fstreetviewpixels-pa.googleapis.com%2Fv1%2Fthumbnail%3Fcb_client%3Dmaps_sv.tactile%26" TargetMode="External"/><Relationship Id="rId439" Type="http://schemas.openxmlformats.org/officeDocument/2006/relationships/hyperlink" Target="https://www.google.com/maps/place/Ee+Indigena+Central+Leonardo+Villas+Boas/@-12.2005599,-53.3784193,354m/data=!3m1!1e3!4m9!1m2!2m1!1sUNIDADE+BASICA+DE+SAUDE+POLO+LEONARDO+MT!3m5!1s0x930dd5430feddce5:0xefb5c4bab8a778a9!8m2!3d-12.1998519!4d-53.378028!16s%2F" TargetMode="External"/><Relationship Id="rId440" Type="http://schemas.openxmlformats.org/officeDocument/2006/relationships/hyperlink" Target="https://www.google.com/maps/place/11&#176;11&apos;54.6%22S+53&#176;14&apos;10.9%22W/@-11.1984992,-53.2389209,1066m/data=!3m2!1e3!4b1!4m4!3m3!8m2!3d-11.1985045!4d-53.236346?entry=ttu&amp;g_ep=EgoyMDI2MDgxNy4wIKXMDSoASAFQAw%3D%3D" TargetMode="External"/><Relationship Id="rId441" Type="http://schemas.openxmlformats.org/officeDocument/2006/relationships/hyperlink" Target="https://www.google.com/maps/place/11&#176;44&apos;38.5%22S+53&#176;36&apos;41.8%22W/@-11.7441731,-53.6127488,224m/data=!3m1!1e3!4m4!3m3!8m2!3d-11.7440248!4d-53.6116138?entry=ttu&amp;g_ep=EgoyMDI2MDgxNy4wIKXMDSoASAFQAw%3D%3D" TargetMode="External"/><Relationship Id="rId442" Type="http://schemas.openxmlformats.org/officeDocument/2006/relationships/hyperlink" Target="https://maps.app.goo.gl/hZTx4vrFjUu69WcX6" TargetMode="External"/><Relationship Id="rId443" Type="http://schemas.openxmlformats.org/officeDocument/2006/relationships/hyperlink" Target="https://www.google.com/maps/place/Polo+Base+de+&#193;gua+Boa/@-14.0549789,-52.1573112,42m/data=!3m1!1e3!4m12!1m5!3m4!2zMTTCsDAzJzE3LjUiUyA1MsKwMDknMjYuNCJX!8m2!3d-14.0548722!4d-52.1573278!3m5!1s0x936db7003cc01099:0x4d9bb0e227c4a37d!8m2!3d-14.0548448!4d-52.1572" TargetMode="External"/><Relationship Id="rId444" Type="http://schemas.openxmlformats.org/officeDocument/2006/relationships/hyperlink" Target="https://www.google.com/maps/place/15&#176;22&apos;37.5%22S+52&#176;54&apos;11.6%22W/@-15.3770516,-52.9032523,42m/data=!3m1!1e3!4m4!3m3!8m2!3d-15.377086!4d-52.903214?entry=ttu&amp;g_ep=EgoyMDI2MDgwNS4xIKXMDSoASAFQAw%3D%3D" TargetMode="External"/><Relationship Id="rId445" Type="http://schemas.openxmlformats.org/officeDocument/2006/relationships/hyperlink" Target="https://www.google.com/maps/place/15&#176;38&apos;49.7%22S+53&#176;54&apos;20.8%22W/@-15.6472164,-53.9059956,42m/data=!3m1!1e3!4m4!3m3!8m2!3d-15.64715!4d-53.905789?entry=ttu&amp;g_ep=EgoyMDI2MDgwNS4xIKXMDSoASAFQAw%3D%3D" TargetMode="External"/><Relationship Id="rId446" Type="http://schemas.openxmlformats.org/officeDocument/2006/relationships/hyperlink" Target="https://www.google.com/maps/place/11&#176;53&apos;52.8%22S+51&#176;40&apos;58.5%22W/@-11.8979101,-51.6831782,102m/data=!3m1!1e3!4m4!3m3!8m2!3d-11.897986!4d-51.682922?entry=ttu&amp;g_ep=EgoyMDI2MDgwNS4xIKXMDSoASAFQAw%3D%3D" TargetMode="External"/><Relationship Id="rId447" Type="http://schemas.openxmlformats.org/officeDocument/2006/relationships/hyperlink" Target="https://www.google.com/maps/place/14&#176;32&apos;37.6%22S+52&#176;48&apos;11.8%22W/@-14.5437767,-52.8034106,50m/data=!3m1!1e3!4m4!3m3!8m2!3d-14.5437778!4d-52.8032778?entry=ttu&amp;g_ep=EgoyMDI2MDgwNS4xIKXMDSoASAFQAw%3D%3D" TargetMode="External"/><Relationship Id="rId448" Type="http://schemas.openxmlformats.org/officeDocument/2006/relationships/hyperlink" Target="https://www.google.com/maps/place/14&#176;05&apos;38.7%22S+54&#176;03&apos;00.4%22W/@-14.0940877,-54.0507467,273m/data=!3m2!1e3!4b1!4m4!3m3!8m2!3d-14.094089!4d-54.050103?entry=ttu&amp;g_ep=EgoyMDI2MDgwNS4xIKXMDSoASAFQAw%3D%3D" TargetMode="External"/><Relationship Id="rId449" Type="http://schemas.openxmlformats.org/officeDocument/2006/relationships/hyperlink" Target="https://maps.app.goo.gl/2U65BU2e24Bjoaas6" TargetMode="External"/><Relationship Id="rId450" Type="http://schemas.openxmlformats.org/officeDocument/2006/relationships/hyperlink" Target="https://www.google.com/maps/place/2&#176;45&apos;34.3%22N+62&#176;13&apos;22.9%22W/@2.7595281,-62.2256001,1086m/data=!3m2!1e3!4b1!4m4!3m3!8m2!3d2.7595227!4d-62.2230252?entry=ttu&amp;g_ep=EgoyMDI2MDkxMy4wIKXMDSoASAFQAw%3D%3D" TargetMode="External"/><Relationship Id="rId451" Type="http://schemas.openxmlformats.org/officeDocument/2006/relationships/hyperlink" Target="https://www.google.com/maps/place/2&#176;00&apos;35.8%22N+61&#176;28&apos;15.2%22W/@2.0099453,-61.4715433,272m/data=!3m2!1e3!4b1!4m4!3m3!8m2!3d2.009944!4d-61.4708996?entry=ttu&amp;g_ep=EgoyMDI2MDkxMy4wIKXMDSoASAFQAw%3D%3D" TargetMode="External"/><Relationship Id="rId452" Type="http://schemas.openxmlformats.org/officeDocument/2006/relationships/hyperlink" Target="https://www.google.com/maps/place/1&#176;18&apos;48.6%22N+63&#176;30&apos;46.1%22W/@1.3135156,-63.5153735,1087m/data=!3m2!1e3!4b1!4m4!3m3!8m2!3d1.3135102!4d-63.5127986?entry=ttu&amp;g_ep=EgoyMDI2MDkxMy4wIKXMDSoASAFQAw%3D%3D" TargetMode="External"/><Relationship Id="rId453" Type="http://schemas.openxmlformats.org/officeDocument/2006/relationships/hyperlink" Target="https://www.google.com/maps/place/Baixo+Catrimani/@1.0720113,-62.1750593,156m/data=!3m1!1e3!4m6!3m5!1s0x8df387005a5f9f7f:0x4b0ce18f672a8c05!8m2!3d1.0720952!4d-62.1749635!16s%2Fg%2F11vxyyf_5_?entry=ttu&amp;g_ep=EgoyMDI2MDgwNS4xIKXMDSoASAFQAw%3D%3D" TargetMode="External"/><Relationship Id="rId454" Type="http://schemas.openxmlformats.org/officeDocument/2006/relationships/hyperlink" Target="https://www.google.com/maps/place/4&#176;00&apos;09.6%22N+64&#176;29&apos;20.8%22W/@4.0026707,-64.4897478,271m/data=!3m2!1e3!4b1!4m4!3m3!8m2!3d4.0026694!4d-64.4891041?entry=ttu&amp;g_ep=EgoyMDI2MDkxMy4wIKXMDSoASAFQAw%3D%3D" TargetMode="External"/><Relationship Id="rId455" Type="http://schemas.openxmlformats.org/officeDocument/2006/relationships/hyperlink" Target="https://www.google.com/maps/place/1&#176;48&apos;22.9%22N+63&#176;47&apos;06.4%22W/@1.8063705,-63.7857429,272m/data=!3m2!1e3!4b1!4m4!3m3!8m2!3d1.8063692!4d-63.7850992?entry=ttu&amp;g_ep=EgoyMDI2MDkxMy4wIKXMDSoASAFQAw%3D%3D" TargetMode="External"/><Relationship Id="rId456" Type="http://schemas.openxmlformats.org/officeDocument/2006/relationships/hyperlink" Target="https://www.google.com/maps/place/2&#176;30&apos;03.5%22N+61&#176;45&apos;59.4%22W/@2.5010322,-61.7665102,68m/data=!3m1!1e3!4m4!3m3!8m2!3d2.5009842!4d-61.7665016?entry=ttu&amp;g_ep=EgoyMDI2MDkxMy4wIKXMDSoASAFQAw%3D%3D" TargetMode="External"/><Relationship Id="rId457" Type="http://schemas.openxmlformats.org/officeDocument/2006/relationships/hyperlink" Target="https://www.google.com/maps/place/2&#176;44&apos;03.8%22N+62&#176;01&apos;02.1%22W/@2.7343855,-62.0178899,271m/data=!3m2!1e3!4b1!4m4!3m3!8m2!3d2.7343842!4d-62.0172462?entry=ttu&amp;g_ep=EgoyMDI2MDkxMy4wIKXMDSoASAFQAw%3D%3D" TargetMode="External"/><Relationship Id="rId458" Type="http://schemas.openxmlformats.org/officeDocument/2006/relationships/hyperlink" Target="https://www.google.com/maps/place/0&#176;37&apos;42.9%22N+66&#176;08&apos;11.2%22W/@0.6285792,-66.1375393,543m/data=!3m2!1e3!4b1!4m4!3m3!8m2!3d0.6285769!4d-66.1364567?entry=ttu&amp;g_ep=EgoyMDI2MDkxMy4wIKXMDSoASAFQAw%3D%3D" TargetMode="External"/><Relationship Id="rId459" Type="http://schemas.openxmlformats.org/officeDocument/2006/relationships/hyperlink" Target="https://www.google.com/maps/place/3&#176;38&apos;08.5%22N+62&#176;23&apos;54.4%22W/@3.6356906,-62.3995073,542m/data=!3m2!1e3!4b1!4m4!3m3!8m2!3d3.6356884!4d-62.3984555?entry=ttu&amp;g_ep=EgoyMDI2MDkxMy4wIKXMDSoASAFQAw%3D%3D" TargetMode="External"/><Relationship Id="rId460" Type="http://schemas.openxmlformats.org/officeDocument/2006/relationships/hyperlink" Target="https://www.google.com/maps?q=2.671670814,-63.74533774" TargetMode="External"/><Relationship Id="rId461" Type="http://schemas.openxmlformats.org/officeDocument/2006/relationships/hyperlink" Target="https://www.google.com/maps/place/0&#176;06&apos;16.0%22N+66&#176;20&apos;24.4%22W/@0.1044544,-66.3407444,272m/data=!3m2!1e3!4b1!4m4!3m3!8m2!3d0.1044531!4d-66.3401007?entry=ttu&amp;g_ep=EgoyMDI2MDkxMy4wIKXMDSoASAFQAw%3D%3D" TargetMode="External"/><Relationship Id="rId462" Type="http://schemas.openxmlformats.org/officeDocument/2006/relationships/hyperlink" Target="https://www.google.com/maps/place/3&#176;17&apos;01.3%22N+63&#176;51&apos;02.9%22W/@3.2837112,-63.8533703,1035m/data=!3m2!1e3!4b1!4m4!3m3!8m2!3d3.2837058!4d-63.8507954?entry=ttu&amp;g_ep=EgoyMDI2MDkxMy4wIKXMDSoASAFQAw%3D%3D" TargetMode="External"/><Relationship Id="rId463" Type="http://schemas.openxmlformats.org/officeDocument/2006/relationships/hyperlink" Target="https://www.google.com/maps/place/1&#176;44&apos;22.1%22N+62&#176;17&apos;11.8%22W/@1.7394827,-62.2872645,272m/data=!3m2!1e3!4b1!4m4!3m3!8m2!3d1.7394813!4d-62.2866019?entry=ttu&amp;g_ep=EgoyMDI2MDkxMy4wIKXMDSoASAFQAw%3D%3D" TargetMode="External"/><Relationship Id="rId464" Type="http://schemas.openxmlformats.org/officeDocument/2006/relationships/hyperlink" Target="https://www.google.com/maps/place/1&#176;30&apos;55.4%22N+62&#176;49&apos;14.2%22W/@1.5153768,-62.8212496,272m/data=!3m2!1e3!4b1!4m4!3m3!8m2!3d1.5153755!4d-62.8206059?entry=ttu&amp;g_ep=EgoyMDI2MDkxMy4wIKXMDSoASAFQAw%3D%3D" TargetMode="External"/><Relationship Id="rId465" Type="http://schemas.openxmlformats.org/officeDocument/2006/relationships/hyperlink" Target="https://www.google.com/maps/place/UBSI+WAPUTHA/@2.9914127,-63.7092591,339m/data=!3m1!1e3!4m14!1m7!3m6!1s0x921bff448ede1685:0xa79b9a0d1eb330d7!2sPolo+Base+Vendaval+-+SESAI!8m2!3d-3.4168427!4d-65.8560646!16s%2Fg%2F11vlprpj5w!3m5!1s0x8def1b006e0598a9:0x29605" TargetMode="External"/><Relationship Id="rId466" Type="http://schemas.openxmlformats.org/officeDocument/2006/relationships/hyperlink" Target="https://www.google.com/maps/place/Xitei/@2.6078766,-63.8740006,459m/data=!3m1!1e3!4m14!1m7!3m6!1s0x8defbd8f7f5b03b1:0x75df73716307fc14!2sXitei!8m2!3d2.6074278!4d-63.8740611!16s%2Fg%2F11sts3s0nv!3m5!1s0x8defbd8f7f5b03b1:0x75df73716307fc14!8m2!3d2.6074278!4" TargetMode="External"/><Relationship Id="rId467" Type="http://schemas.openxmlformats.org/officeDocument/2006/relationships/hyperlink" Target="https://www.google.com/maps/place/2&#176;39&apos;36.0%22N+63&#176;09&apos;23.2%22W/@2.6600103,-63.1575393,543m/data=!3m2!1e3!4b1!4m4!3m3!8m2!3d2.660008!4d-63.1564567?entry=ttu&amp;g_ep=EgoyMDI2MDkxMy4wIKXMDSoASAFQAw%3D%3D" TargetMode="External"/><Relationship Id="rId468" Type="http://schemas.openxmlformats.org/officeDocument/2006/relationships/hyperlink" Target="https://www.google.com/maps/place/3&#176;19&apos;57.5%22N+62&#176;58&apos;14.6%22W/@3.3326276,-62.9714508,542m/data=!3m2!1e3!4b1!4m4!3m3!8m2!3d3.3326261!4d-62.9707071?entry=ttu&amp;g_ep=EgoyMDI2MDkxMy4wIKXMDSoASAFQAw%3D%3D" TargetMode="External"/><Relationship Id="rId469" Type="http://schemas.openxmlformats.org/officeDocument/2006/relationships/hyperlink" Target="https://www.google.com/maps/place/Hakoma/@2.7231597,-63.5908525,3344m/data=!3m1!1e3!4m6!3m5!1s0x8dee55001ba5b415:0xb0b56c298a49112c!8m2!3d2.7226012!4d-63.5786131!16s%2Fg%2F11w_djhvnx?entry=ttu&amp;g_ep=EgoyMDI2MDgwNS4xIKXMDSoASAFQAw%3D%3D" TargetMode="External"/><Relationship Id="rId470" Type="http://schemas.openxmlformats.org/officeDocument/2006/relationships/hyperlink" Target="https://www.google.com/maps/place/2&#176;45&apos;28.8%22N+62&#176;54&apos;24.1%22W/@2.7579896,-62.9073364,271m/data=!3m2!1e3!4b1!4m4!3m3!8m2!3d2.7579883!4d-62.9066927?entry=ttu&amp;g_ep=EgoyMDI2MDkxMy4wIKXMDSoASAFQAw%3D%3D" TargetMode="External"/><Relationship Id="rId471" Type="http://schemas.openxmlformats.org/officeDocument/2006/relationships/hyperlink" Target="https://www.google.com/maps/place/1&#176;11&apos;47.0%22N+64&#176;48&apos;38.9%22W/@1.1963755,-64.8114264,272m/data=!3m1!1e3!4m4!3m3!8m2!3d1.1963742!4d-64.8108175?entry=ttu&amp;g_ep=EgoyMDI2MDkxMy4wIKXMDSoASAFQAw%3D%3D" TargetMode="External"/><Relationship Id="rId472" Type="http://schemas.openxmlformats.org/officeDocument/2006/relationships/hyperlink" Target="https://www.google.com/maps/place/Centro+de+refer&#234;ncia+sa&#250;de+indigena+Surucucu/@2.8367629,-63.6514541,1624m/data=!3m1!1e3!4m12!1m5!3m4!2zMsKwNTAnMTguOSJOIDYzwrAzOSczNS45Ilc!8m2!3d2.8385878!4d-63.6599705!3m5!1s0x8def010001d71ea9:0x6780289e3028056e!8m2!3d2." TargetMode="External"/><Relationship Id="rId473" Type="http://schemas.openxmlformats.org/officeDocument/2006/relationships/hyperlink" Target="https://www.google.com/maps/place/3&#176;33&apos;17.8%22N+63&#176;10&apos;08.9%22W/@3.5549404,-63.1697685,271m/data=!3m2!1e3!4b1!4m4!3m3!8m2!3d3.5549391!4d-63.1691248?entry=ttu&amp;g_ep=EgoyMDI2MDkxMy4wIKXMDSoASAFQAw%3D%3D" TargetMode="External"/><Relationship Id="rId474" Type="http://schemas.openxmlformats.org/officeDocument/2006/relationships/hyperlink" Target="https://www.google.com/maps/place/3&#176;08&apos;43.4%22N+62&#176;13&apos;49.7%22W/@3.1453797,-62.2311086,271m/data=!3m2!1e3!4b1!4m4!3m3!8m2!3d3.1453784!4d-62.2304649?entry=ttu&amp;g_ep=EgoyMDI2MDkxMy4wIKXMDSoASAFQAw%3D%3D" TargetMode="External"/><Relationship Id="rId475" Type="http://schemas.openxmlformats.org/officeDocument/2006/relationships/hyperlink" Target="https://www.google.com/maps/place/1&#176;45&apos;54.8%22N+63&#176;37&apos;07.4%22W/@1.7652128,-63.6193629,272m/data=!3m2!1e3!4b1!4m4!3m3!8m2!3d1.7652115!4d-63.6187192?entry=ttu&amp;g_ep=EgoyMDI2MDkxMy4wIKXMDSoASAFQAw%3D%3D" TargetMode="External"/><Relationship Id="rId476" Type="http://schemas.openxmlformats.org/officeDocument/2006/relationships/hyperlink" Target="https://www.google.com/maps/place/0&#176;53&apos;20.7%22N+63&#176;52&apos;25.5%22W/@0.8894097,-63.8743631,272m/data=!3m1!1e3!4m4!3m3!8m2!3d0.8890839!4d-63.8737542?entry=ttu&amp;g_ep=EgoyMDI2MDkxMy4wIKXMDSoASAFQAw%3D%3D" TargetMode="External"/><Relationship Id="rId477" Type="http://schemas.openxmlformats.org/officeDocument/2006/relationships/hyperlink" Target="https://www.google.com/maps/place/Miss&#227;o+Marauia/@0.4527597,-65.0732988,679m/data=!3m1!1e3!4m6!3m5!1s0x8df857003aa08921:0x542571259f53ccfb!8m2!3d0.4527597!4d-65.0722546!16s%2Fg%2F11vq6w8qz8?entry=ttu&amp;g_ep=EgoyMDI2MDgwNS4xIKXMDSoASAFQAw%3D%3D" TargetMode="External"/><Relationship Id="rId478" Type="http://schemas.openxmlformats.org/officeDocument/2006/relationships/hyperlink" Target="https://www.google.com/maps/place/0&#176;53&apos;05.3%22N+62&#176;37&apos;24.1%22W/@0.8848094,-62.6240106,272m/data=!3m2!1e3!4b1!4m4!3m3!8m2!3d0.8848081!4d-62.6233669?entry=ttu&amp;g_ep=EgoyMDI2MDkxMy4wIKXMDSoASAFQAw%3D%3D" TargetMode="External"/><Relationship Id="rId479" Type="http://schemas.openxmlformats.org/officeDocument/2006/relationships/hyperlink" Target="https://www.google.com/maps/place/0&#176;30&apos;00.4%22N+65&#176;49&apos;36.8%22W/@0.5001,-65.8275219,272m/data=!3m2!1e3!4b1!4m4!3m3!8m2!3d0.5000987!4d-65.8268782?entry=ttu&amp;g_ep=EgoyMDI2MDkxMy4wIKXMDSoASAFQAw%3D%3D" TargetMode="External"/><Relationship Id="rId480" Type="http://schemas.openxmlformats.org/officeDocument/2006/relationships/hyperlink" Target="https://www.google.com/maps/place/2&#176;29&apos;52.3%22N+63&#176;43&apos;48.6%22W/@2.4978569,-63.7327485,1086m/data=!3m2!1e3!4b1!4m4!3m3!8m2!3d2.4978515!4d-63.7301736?entry=ttu&amp;g_ep=EgoyMDI2MDkxMy4wIKXMDSoASAFQAw%3D%3D" TargetMode="External"/><Relationship Id="rId481" Type="http://schemas.openxmlformats.org/officeDocument/2006/relationships/hyperlink" Target="https://www.google.com/maps/place/1&#176;36&apos;60.0%22N+63&#176;39&apos;13.3%22W/@1.6166575,-63.65434,272m/data=!3m2!1e3!4b1!4m4!3m3!8m2!3d1.6166562!4d-63.6536963?entry=ttu&amp;g_ep=EgoyMDI2MDkxMy4wIKXMDSoASAFQAw%3D%3D" TargetMode="External"/><Relationship Id="rId482" Type="http://schemas.openxmlformats.org/officeDocument/2006/relationships/hyperlink" Target="https://www.google.com/maps/place/3&#176;51&apos;50.1%22N+62&#176;34&apos;51.6%22W/@3.8639173,-62.5816391,271m/data=!3m2!1e3!4b1!4m4!3m3!8m2!3d3.863916!4d-62.5809954?entry=ttu&amp;g_ep=EgoyMDI2MDkxMy4wIKXMDSoASAFQAw%3D%3D" TargetMode="External"/><Relationship Id="rId483" Type="http://schemas.openxmlformats.org/officeDocument/2006/relationships/hyperlink" Target="https://maps.app.goo.gl/pojDDfLjfCw5RXDr7" TargetMode="External"/><Relationship Id="rId484" Type="http://schemas.openxmlformats.org/officeDocument/2006/relationships/hyperlink" Target="https://www.google.com/maps/place/3&#176;09&apos;33.7%22N+63&#176;46&apos;42.0%22W/@3.159365,-63.7809195,1085m/data=!3m2!1e3!4b1!4m4!3m3!8m2!3d3.1593596!4d-63.7783446?entry=ttu&amp;g_ep=EgoyMDI2MDkxMy4wIKXMDSoASAFQAw%3D%3D" TargetMode="External"/><Relationship Id="rId485" Type="http://schemas.openxmlformats.org/officeDocument/2006/relationships/hyperlink" Target="https://www.google.com/maps/place/1&#176;10&apos;19.3%22N+64&#176;24&apos;55.0%22W/@1.1720215,-64.4161872,543m/data=!3m2!1e3!4b1!4m4!3m3!8m2!3d1.1720196!4d-64.4152768?entry=ttu&amp;g_ep=EgoyMDI2MDkxMy4wIKXMDSoASAFQAw%3D%3D" TargetMode="External"/><Relationship Id="rId486" Type="http://schemas.openxmlformats.org/officeDocument/2006/relationships/hyperlink" Target="https://maps.app.goo.gl/6qHVRewo9zcb1iyj7" TargetMode="External"/><Relationship Id="rId487" Type="http://schemas.openxmlformats.org/officeDocument/2006/relationships/hyperlink" Target="https://www.google.com.br/maps/place/5&#176;33&apos;22.4%22S+52&#176;40&apos;23.2%22W/@-5.55622,-52.673113,1122m/data=!3m2!1e3!4b1!4m4!3m3!8m2!3d-5.55622!4d-52.673113?entry=ttu&amp;g_ep=EgoyMDI2MDkwMi4wIKXMDSoASAFQAw%3D%3D" TargetMode="External"/><Relationship Id="rId488" Type="http://schemas.openxmlformats.org/officeDocument/2006/relationships/hyperlink" Target="https://www.google.com.br/maps/search/-4.106806,+-53.375191?entry=tts&amp;g_ep=EgoyMDI2MDkwMi4wIPu8ASoASAFQAw%3D%3D&amp;skid=e9cbfe2d-fb27-4379-ac50-6ff7ad78c69a" TargetMode="External"/><Relationship Id="rId489" Type="http://schemas.openxmlformats.org/officeDocument/2006/relationships/hyperlink" Target="https://www.google.com.br/maps/place/4&#176;34&apos;04.8%22S+52&#176;38&apos;10.6%22W/@-4.5712158,-52.6406626,3189m/data=!3m1!1e3!4m4!3m3!8m2!3d-4.567991!4d-52.636288?entry=ttu&amp;g_ep=EgoyMDI2MDkwMi4wIKXMDSoASAFQAw%3D%3D" TargetMode="External"/><Relationship Id="rId490" Type="http://schemas.openxmlformats.org/officeDocument/2006/relationships/hyperlink" Target="https://www.google.com/maps/place/3&#176;23&apos;09.0%22S+68&#176;21&apos;12.8%22W/@-3.3857893,-68.35384,47m/data=!3m1!1e3!4m4!3m3!8m2!3d-3.3858333!4d-68.3535556?hl=pt-BR&amp;entry=ttu&amp;g_ep=EgoyMDI2MDgxOS4wIKXMDSoASAFQAw%3D%3D" TargetMode="External"/><Relationship Id="rId491" Type="http://schemas.openxmlformats.org/officeDocument/2006/relationships/hyperlink" Target="https://www.google.com/maps?q=-16.733138888888888,-49.24115" TargetMode="External"/><Relationship Id="rId492" Type="http://schemas.openxmlformats.org/officeDocument/2006/relationships/hyperlink" Target="https://www.google.com/maps/place/13&#176;43&apos;29.5%22S+48&#176;14&apos;31.2%22W/@-13.7250774,-48.2416659,548m/data=!3m1!1e3!4m4!3m3!8m2!3d-13.7248611!4d-48.242?hl=pt-BR&amp;entry=ttu&amp;g_ep=EgoyMDI2MDgyNS4wIKXMDSoASAFQAw%3D%3D" TargetMode="External"/><Relationship Id="rId493" Type="http://schemas.openxmlformats.org/officeDocument/2006/relationships/hyperlink" Target="https://maps.app.goo.gl/nnGhDeiFwsQqJrWw6" TargetMode="External"/><Relationship Id="rId494" Type="http://schemas.openxmlformats.org/officeDocument/2006/relationships/hyperlink" Target="https://maps.app.goo.gl/UAKQgxtUWtH9nJsZ6" TargetMode="External"/><Relationship Id="rId495" Type="http://schemas.openxmlformats.org/officeDocument/2006/relationships/hyperlink" Target="https://www.google.com/maps/place/4&#176;21&apos;01.4%22S+41&#176;51&apos;12.7%22W/@-4.350401,-41.8541752,338m/data=!3m2!1e3!4b1!4m4!3m3!8m2!3d-4.350401!4d-41.8535315?entry=ttu&amp;g_ep=EgoyMDI2MDgxNy4wIKXMDSoASAFQAw%3D%3D" TargetMode="External"/><Relationship Id="rId496" Type="http://schemas.openxmlformats.org/officeDocument/2006/relationships/hyperlink" Target="http://google.com.br/maps/search/-7.230872,+-44.553883?entry=tts&amp;g_ep=EgoyMDI2MDgxOS4wIPu8ASoASAFQAw%3D%3D&amp;skid=6ed0b9c6-328c-4339-b425-9c1efc31f6af" TargetMode="External"/><Relationship Id="rId497" Type="http://schemas.openxmlformats.org/officeDocument/2006/relationships/hyperlink" Target="https://maps.app.goo.gl/saGcRA6gMhSMjrdD8" TargetMode="External"/><Relationship Id="rId498" Type="http://schemas.openxmlformats.org/officeDocument/2006/relationships/hyperlink" Target="https://maps.app.goo.gl/JrFSk9py2pw84Wff6" TargetMode="External"/><Relationship Id="rId499" Type="http://schemas.openxmlformats.org/officeDocument/2006/relationships/hyperlink" Target="https://www.google.com/maps/place/Funasa/@-5.0799253,-42.7971114,15z/data=!4m6!3m5!1s0x78e39f646138c23:0xf2b2c34d2f1b9622!8m2!3d-5.0799253!4d-42.7868117!16s%2Fg%2F1v3kn82z?entry=ttu&amp;g_ep=EgoyMDI2MDgxNy4wIKXMDSoASAFQAw%3D%3D" TargetMode="External"/><Relationship Id="rId500" Type="http://schemas.openxmlformats.org/officeDocument/2006/relationships/hyperlink" Target="https://maps.app.goo.gl/orNtnxcmixosxRBJA" TargetMode="External"/><Relationship Id="rId501" Type="http://schemas.openxmlformats.org/officeDocument/2006/relationships/hyperlink" Target="https://maps.app.goo.gl/mZX5bTtAR3q5YtFr8" TargetMode="External"/><Relationship Id="rId502" Type="http://schemas.openxmlformats.org/officeDocument/2006/relationships/hyperlink" Target="https://maps.app.goo.gl/tNN8sYAKSfofWYE69" TargetMode="External"/><Relationship Id="rId503" Type="http://schemas.openxmlformats.org/officeDocument/2006/relationships/hyperlink" Target="https://maps.app.goo.gl/XtP3hS5f8Wv9ncv89" TargetMode="External"/><Relationship Id="rId504" Type="http://schemas.openxmlformats.org/officeDocument/2006/relationships/hyperlink" Target="https://maps.app.goo.gl/bkDtW8Jw2qYiuTu28" TargetMode="External"/><Relationship Id="rId505" Type="http://schemas.openxmlformats.org/officeDocument/2006/relationships/hyperlink" Target="https://maps.app.goo.gl/bcgAMrpW7emeKHCJ7" TargetMode="External"/><Relationship Id="rId506" Type="http://schemas.openxmlformats.org/officeDocument/2006/relationships/hyperlink" Target="https://www.google.com/maps/place/R.+S&#233;rvulo+Nascimento,+6,+Novo+Air&#227;o+-+AM,+69730-000/@-2.6352634,-60.9430508,350m/data=!3m1!1e3!4m6!3m5!1s0x926d18adf2b2a92d:0xf7be68925292868d!8m2!3d-2.6350628!4d-60.9430508!16s%2Fg%2F11f3nft0fy?entry=ttu&amp;g_ep=EgoyMDI2MD" TargetMode="External"/><Relationship Id="rId507" Type="http://schemas.openxmlformats.org/officeDocument/2006/relationships/hyperlink" Target="https://maps.app.goo.gl/CcGHTvU1WEcxLd4U6" TargetMode="External"/><Relationship Id="rId508" Type="http://schemas.openxmlformats.org/officeDocument/2006/relationships/hyperlink" Target="https://maps.app.goo.gl/52qwguPNtwVUnDMQ7" TargetMode="External"/><Relationship Id="rId509" Type="http://schemas.openxmlformats.org/officeDocument/2006/relationships/hyperlink" Target="https://maps.app.goo.gl/52qwguPNtwVUnDMQ7" TargetMode="External"/><Relationship Id="rId510" Type="http://schemas.openxmlformats.org/officeDocument/2006/relationships/hyperlink" Target="https://www.google.com/maps/place/CASAI+Manicor&#233;+-+DSEI+Manaus/@-5.8017936,-61.2860276,280m/data=!3m1!1e3!4m12!1m5!3m4!2zNcKwNDgnMDEuMyJTIDYxwrAxNycwMy4xIlc!8m2!3d-5.8003547!4d-61.2841804!3m5!1s0x924759007fa34063:0x3e79e7e62f85564f!8m2!3d-5.8011144!4d-61." TargetMode="External"/><Relationship Id="rId511" Type="http://schemas.openxmlformats.org/officeDocument/2006/relationships/hyperlink" Target="https://maps.app.goo.gl/iKEfWY9zEo1knZTu8" TargetMode="External"/><Relationship Id="rId512" Type="http://schemas.openxmlformats.org/officeDocument/2006/relationships/hyperlink" Target="https://www.google.com/maps/place/21&#176;09&apos;35.5%22S+55&#176;49&apos;53.5%22W/@-21.1598526,-55.8321761,317m/data=!3m2!1e3!4b1!4m4!3m3!8m2!3d-21.1598526!4d-55.8315324?entry=ttu&amp;g_ep=EgoyMDI2MDgxOS4wIKXMDSoASAFQAw%3D%3D" TargetMode="External"/><Relationship Id="rId513" Type="http://schemas.openxmlformats.org/officeDocument/2006/relationships/hyperlink" Target="https://www.google.com/maps?q=-7.260958333333333,-65.36083611111111" TargetMode="External"/><Relationship Id="rId514" Type="http://schemas.openxmlformats.org/officeDocument/2006/relationships/hyperlink" Target="https://maps.app.goo.gl/qmnwpxDdeo3H2mhA9" TargetMode="External"/><Relationship Id="rId515" Type="http://schemas.openxmlformats.org/officeDocument/2006/relationships/hyperlink" Target="https://www.google.com/maps/place/2&#176;54&apos;31.9%22S+67&#176;03&apos;20.2%22W/@-2.9088207,-67.0556877,65m/data=!3m1!1e3!4m4!3m3!8m2!3d-2.9088611!4d-67.0556111?entry=ttu&amp;g_ep=EgoyMDI2MDkxNi4wIKXMDSoASAFQAw%3D%3D" TargetMode="External"/><Relationship Id="rId516" Type="http://schemas.openxmlformats.org/officeDocument/2006/relationships/hyperlink" Target="https://www.google.com/maps/place/21&#176;53&apos;33.1%22S+46&#176;24&apos;35.4%22W/@-21.8925323,-46.4104679,252m/data=!3m2!1e3!4b1!4m4!3m3!8m2!3d-21.8925335!4d-46.4098242?entry=ttu&amp;g_ep=EgoyMDI2MDgxNy4wIKXMDSoASAFQAw%3D%3D" TargetMode="External"/><Relationship Id="rId517" Type="http://schemas.openxmlformats.org/officeDocument/2006/relationships/hyperlink" Target="https://www.google.com/maps/place/Aldeia+Ind&#237;gena+%22Xucuru+Kariri+Renascer+Wakon&#227;%22/@-18.2562556,-46.0404686,1032m/data=!3m1!1e3!4m6!3m5!1s0x94ac3b5f937455c1:0x6087c71a69803413!8m2!3d-18.2562556!4d-46.0404686!16s%2Fg%2F11l1vvpf26?entry=ttu&amp;g_ep=EgoyMDI2" TargetMode="External"/><Relationship Id="rId518" Type="http://schemas.openxmlformats.org/officeDocument/2006/relationships/hyperlink" Target="https://www.google.com/maps/@-17.8712374,-41.5129291,3a,59.4y,82.4h,94.56t/data=!3m7!1e1!3m5!1sxt3NsiQ1zzbAOpUani4ZBQ!2e0!6shttps:%2F%2Fstreetviewpixels-pa.googleapis.com%2Fv1%2Fthumbnail%3Fcb_client%3Dmaps_sv.tactile%26w%3D900%26h%3D600%26pitch%3D-4.5570" TargetMode="External"/><Relationship Id="rId519" Type="http://schemas.openxmlformats.org/officeDocument/2006/relationships/hyperlink" Target="https://www.google.com/maps/place/Aldeia+Escola+Floresta+Maxakali/@-17.9058914,-41.3970111,16.58z/data=!4m11!1m3!2m2!1sALDEIA+ESCOLA+FLORESTA+ZONA+RURAL+ITAMUNHEQ+TEOFILO+OTONI+-MG+39800001!6e1!3m6!1s0xb37903ece25eaf:0xf9dd8c65b5add22f!8m2!3d-17.9054487!4" TargetMode="External"/><Relationship Id="rId520" Type="http://schemas.openxmlformats.org/officeDocument/2006/relationships/hyperlink" Target="https://www.google.com/maps/place/R.+Belo+Horizonte,+Machacalis+-+MG,+39873-000/@-17.0780432,-40.7164755,3a,90y,255.96h,90.23t/data=!3m7!1e1!3m5!1s54dVH9eIXZ5DthrDUCiyUw!2e0!6shttps:%2F%2Fstreetviewpixels-pa.googleapis.com%2Fv1%2Fthumbnail%3Fcb_client%3Dm" TargetMode="External"/><Relationship Id="rId521" Type="http://schemas.openxmlformats.org/officeDocument/2006/relationships/hyperlink" Target="https://www.google.com/maps/place/18&#176;52&apos;42.0%22S+42&#176;56&apos;39.6%22W/@-18.8783354,-42.9449825,257m/data=!3m2!1e3!4b1!4m4!3m3!8m2!3d-18.8783367!4d-42.9443388?entry=ttu&amp;g_ep=EgoyMDI2MDgxNy4wIKXMDSoASAFQAw%3D%3D" TargetMode="External"/><Relationship Id="rId522" Type="http://schemas.openxmlformats.org/officeDocument/2006/relationships/hyperlink" Target="https://www.google.com/maps/place/14&#176;53&apos;01.4%22S+44&#176;04&apos;53.3%22W/@-14.8835205,-44.08221,263m/data=!3m1!1e3!4m4!3m3!8m2!3d-14.8837111!4d-44.0814778?entry=ttu&amp;g_ep=EgoyMDI2MDgxNy4wIKXMDSoASAFQAw%3D%3D" TargetMode="External"/><Relationship Id="rId523" Type="http://schemas.openxmlformats.org/officeDocument/2006/relationships/hyperlink" Target="https://www.google.com/maps/place/19&#176;49&apos;26.2%22S+40&#176;15&apos;57.0%22W/@-19.8238553,-40.2665437,256m/data=!3m1!1e3!4m4!3m3!8m2!3d-19.8239459!4d-40.2658256?entry=ttu&amp;g_ep=EgoyMDI2MDgxNy4wIKXMDSoASAFQAw%3D%3D" TargetMode="External"/><Relationship Id="rId524" Type="http://schemas.openxmlformats.org/officeDocument/2006/relationships/hyperlink" Target="https://www.google.com/maps/place/8&#176;04&apos;16.9%22S+39&#176;07&apos;13.8%22W/@-8.0713383,-39.1206713,21z/data=!4m4!3m3!8m2!3d-8.0713675!4d-39.1205067?entry=ttu&amp;g_ep=EgoyMDI2MDgxNy4wIKXMDSoASAFQAw%3D%3D" TargetMode="External"/><Relationship Id="rId525" Type="http://schemas.openxmlformats.org/officeDocument/2006/relationships/hyperlink" Target="https://www.google.com/maps/place/8&#176;36&apos;25.7%22S+39&#176;34&apos;57.4%22W/@-8.6072004,-39.5826712,61m/data=!3m1!1e3!4m4!3m3!8m2!3d-8.6071389!4d-39.5826111?entry=ttu&amp;g_ep=EgoyMDI2MDgxNy4wIKXMDSoASAFQAw%3D%3D" TargetMode="External"/><Relationship Id="rId526" Type="http://schemas.openxmlformats.org/officeDocument/2006/relationships/hyperlink" Target="https://www.google.com/maps/place/8&#176;40&apos;00.4%22S+39&#176;12&apos;57.9%22W/@-8.6668213,-39.2162747,61m/data=!3m1!1e3!4m4!3m3!8m2!3d-8.6667633!4d-39.2160797?hl=en&amp;entry=ttu&amp;g_ep=EgoyMDI2MDgyNi4wIKXMDSoASAFQAw%3D%3D" TargetMode="External"/><Relationship Id="rId527" Type="http://schemas.openxmlformats.org/officeDocument/2006/relationships/hyperlink" Target="https://www.google.com/maps/place/9&#176;07&apos;17.4%22S+37&#176;07&apos;23.2%22W/@-9.1215193,-37.123924,19z/data=!4m4!3m3!8m2!3d-9.1215052!4d-37.1231078?entry=ttu&amp;g_ep=EgoyMDI2MDgxNy4wIKXMDSoASAFQAw%3D%3D" TargetMode="External"/><Relationship Id="rId528" Type="http://schemas.openxmlformats.org/officeDocument/2006/relationships/hyperlink" Target="https://www.google.com/maps/place/9&#176;07&apos;18.7%22S+37&#176;07&apos;23.3%22W/@-9.1218968,-37.1238783,19z/data=!4m4!3m3!8m2!3d-9.1218503!4d-37.1231368?entry=ttu&amp;g_ep=EgoyMDI2MDgxNy4wIKXMDSoASAFQAw%3D%3D" TargetMode="External"/><Relationship Id="rId529" Type="http://schemas.openxmlformats.org/officeDocument/2006/relationships/hyperlink" Target="https://www.google.com/maps/place/8&#176;44&apos;27.1%22S+38&#176;42&apos;58.8%22W/@-8.7408577,-38.7169787,244m/data=!3m2!1e3!4b1!4m4!3m3!8m2!3d-8.7408577!4d-38.7163336?entry=ttu&amp;g_ep=EgoyMDI2MDgxNy4wIKXMDSoASAFQAw%3D%3D" TargetMode="External"/><Relationship Id="rId530" Type="http://schemas.openxmlformats.org/officeDocument/2006/relationships/hyperlink" Target="https://www.google.com/maps/place/Aldeia+Vit&#243;ria+do+Povo+Tabajara/@-7.3230343,-34.8654199,346m/data=!3m1!1e3!4m6!3m5!1s0x7ac958ae02ad4cb:0xdd8d89956fa691a8!8m2!3d-7.3227685!4d-34.8651176!16s%2Fg%2F11cltx13ql?entry=ttu&amp;g_ep=EgoyMDI2MDgxOS4wIKXMDSoASAFQAw%2" TargetMode="External"/><Relationship Id="rId531" Type="http://schemas.openxmlformats.org/officeDocument/2006/relationships/hyperlink" Target="https://www.google.com/maps/search/-6.224375,+-57.756893?entry=tts&amp;g_ep=EgoyMDI2MDgwNC4wIPu8ASoASAFQAw%3D%3D&amp;skid=74904e07-f565-4603-825b-f35ce4b7875a" TargetMode="External"/><Relationship Id="rId532" Type="http://schemas.openxmlformats.org/officeDocument/2006/relationships/hyperlink" Target="https://www.google.com/maps/place/5&#176;56&apos;52.1%22S+71&#176;03&apos;45.1%22W/@-5.947817,-71.062516,1121m/data=!3m2!1e3!4b1!4m4!3m3!8m2!3d-5.947817!4d-71.062516?entry=ttu&amp;g_ep=EgoyMDI2MDgwNC4wIKXMDSoASAFQAw%3D%3D" TargetMode="External"/><Relationship Id="rId533" Type="http://schemas.openxmlformats.org/officeDocument/2006/relationships/hyperlink" Target="https://www.google.com/maps/place/11&#176;15&apos;17.0%22S+53&#176;45&apos;30.4%22W/@-11.2547173,-53.7584179,94m/data=!3m1!1e3!4m4!3m3!8m2!3d-11.2547285!4d-53.7584351?entry=ttu&amp;g_ep=EgoyMDI2MDgxNy4wIKXMDSoASAFQAw%3D%3D" TargetMode="External"/><Relationship Id="rId534" Type="http://schemas.openxmlformats.org/officeDocument/2006/relationships/hyperlink" Target="https://maps.app.goo.gl/UHvtwA61mjkwpCmb9" TargetMode="External"/><Relationship Id="rId535" Type="http://schemas.openxmlformats.org/officeDocument/2006/relationships/hyperlink" Target="https://maps.app.goo.gl/wvwJpa3t2YhFcvxRA" TargetMode="External"/><Relationship Id="rId536" Type="http://schemas.openxmlformats.org/officeDocument/2006/relationships/hyperlink" Target="https://maps.app.goo.gl/PXFqmsJwQ3m7Awga6" TargetMode="External"/><Relationship Id="rId537" Type="http://schemas.openxmlformats.org/officeDocument/2006/relationships/hyperlink" Target="https://www.google.com/maps/place/3&#176;55&apos;36.0%22N+64&#176;11&apos;02.7%22W/@3.9266536,-64.1850175,493m/data=!3m2!1e3!4b1!4m4!3m3!8m2!3d3.9266536!4d-64.184076?entry=ttu&amp;g_ep=EgoyMDI2MDkwMi4wIKXMDSoASAFQAw%3D%3D" TargetMode="External"/><Relationship Id="rId538" Type="http://schemas.openxmlformats.org/officeDocument/2006/relationships/hyperlink" Target="https://maps.app.goo.gl/Gxyt8RVoZhzcVKLX6" TargetMode="External"/><Relationship Id="rId539" Type="http://schemas.openxmlformats.org/officeDocument/2006/relationships/hyperlink" Target="https://www.google.com/maps/place/UBSI+Kalisse/@4.0777175,-64.3981393,186m/data=!3m1!1e3!4m6!3m5!1s0x8de7d700165ac26b:0x14b0e9241919eea7!8m2!3d4.0777729!4d-64.3979807!16s%2Fg%2F11vs0kw_qt?entry=ttu&amp;g_ep=EgoyMDI2MDgwNS4xIKXMDSoASAFQAw%3D%3D" TargetMode="External"/><Relationship Id="rId540" Type="http://schemas.openxmlformats.org/officeDocument/2006/relationships/hyperlink" Target="https://maps.app.goo.gl/QZPqHKmbFKuu97hQ9" TargetMode="External"/><Relationship Id="rId541" Type="http://schemas.openxmlformats.org/officeDocument/2006/relationships/hyperlink" Target="https://www.google.com/maps/place/3&#176;50&apos;55.4%22N+64&#176;26&apos;17.2%22W/@3.8487247,-64.440677,1084m/data=!3m2!1e3!4b1!4m4!3m3!8m2!3d3.8487194!4d-64.4381021?entry=ttu&amp;g_ep=EgoyMDI2MDkxMy4wIKXMDSoASAFQAw%3D%3D" TargetMode="External"/><Relationship Id="rId542" Type="http://schemas.openxmlformats.org/officeDocument/2006/relationships/hyperlink" Target="https://maps.app.goo.gl/pojDDfLjfCw5RXDr7" TargetMode="External"/><Relationship Id="rId543" Type="http://schemas.openxmlformats.org/officeDocument/2006/relationships/hyperlink" Target="https://www.google.com/maps/place/3&#176;09&apos;33.7%22N+63&#176;46&apos;42.0%22W/@3.159365,-63.7809195,1085m/data=!3m2!1e3!4b1!4m4!3m3!8m2!3d3.1593596!4d-63.7783446?entry=ttu&amp;g_ep=EgoyMDI2MDkxMy4wIKXMDSoASAFQAw%3D%3D" TargetMode="External"/><Relationship Id="rId544" Type="http://schemas.openxmlformats.org/officeDocument/2006/relationships/hyperlink" Target="https://www.google.com/maps/place/2&#176;47&apos;12.9%22N+62&#176;24&apos;24.8%22W/@2.7869137,-62.4075393,259m/data=!3m2!1e3!4b1!4m4!3m3!8m2!3d2.7869124!4d-62.4068956?entry=ttu&amp;g_ep=EgoyMDI2MDkxMy4wIKXMDSoASAFQAw%3D%3D" TargetMode="External"/><Relationship Id="rId545" Type="http://schemas.openxmlformats.org/officeDocument/2006/relationships/hyperlink" Target="https://www.google.com/maps/place/1&#176;31&apos;05.0%22N+63&#176;26&apos;57.8%22W/@1.5180691,-63.4500217,272m/data=!3m2!1e3!4b1!4m4!3m3!8m2!3d1.5180678!4d-63.449378?entry=ttu&amp;g_ep=EgoyMDI2MDkxMy4wIKXMDSoASAFQAw%3D%3D" TargetMode="External"/><Relationship Id="rId546" Type="http://schemas.openxmlformats.org/officeDocument/2006/relationships/hyperlink" Target="https://www.google.com/maps/place/1&#176;04&apos;45.9%22N+62&#176;49&apos;46.9%22W/@1.0794065,-62.830323,272m/data=!3m2!1e3!4b1!4m4!3m3!8m2!3d1.0794052!4d-62.8296793?entry=ttu&amp;g_ep=EgoyMDI2MDkxMy4wIKXMDSoASAFQAw%3D%3D" TargetMode="External"/><Relationship Id="rId547" Type="http://schemas.openxmlformats.org/officeDocument/2006/relationships/hyperlink" Target="https://www.google.com/maps/place/2&#176;42&apos;23.3%22N+62&#176;40&apos;07.7%22W/@2.7064607,-62.6694592,271m/data=!3m2!1e3!4b1!4m4!3m3!8m2!3d2.7064594!4d-62.6688155?entry=ttu&amp;g_ep=EgoyMDI2MDkxMy4wIKXMDSoASAFQAw%3D%3D" TargetMode="External"/><Relationship Id="rId548" Type="http://schemas.openxmlformats.org/officeDocument/2006/relationships/hyperlink" Target="https://www.google.com/maps/place/1&#176;35&apos;17.7%22N+63&#176;46&apos;48.4%22W/@1.5882378,-63.780741,272m/data=!3m2!1e3!4b1!4m4!3m3!8m2!3d1.5882365!4d-63.7800973?entry=ttu&amp;g_ep=EgoyMDI2MDkxMy4wIKXMDSoASAFQAw%3D%3D" TargetMode="External"/><Relationship Id="rId549" Type="http://schemas.openxmlformats.org/officeDocument/2006/relationships/hyperlink" Target="https://www.google.com/maps/place/2&#176;31&apos;19.4%22N+63&#176;53&apos;02.8%22W/@2.5239075,-63.8872716,1086m/data=!3m1!1e3!4m4!3m3!8m2!3d2.5220586!4d-63.8841173?entry=ttu&amp;g_ep=EgoyMDI2MDkxMy4wIKXMDSoASAFQAw%3D%3D" TargetMode="External"/><Relationship Id="rId550" Type="http://schemas.openxmlformats.org/officeDocument/2006/relationships/hyperlink" Target="https://www.google.com/maps/place/0&#176;12&apos;50.3%22S+65&#176;04&apos;35.6%22W/@-0.2139922,-65.076573,68m/data=!3m1!1e3!4m4!3m3!8m2!3d-0.213975!4d-65.0765472?entry=ttu&amp;g_ep=EgoyMDI2MDkxMy4wIKXMDSoASAFQAw%3D%3D" TargetMode="External"/><Relationship Id="rId551" Type="http://schemas.openxmlformats.org/officeDocument/2006/relationships/hyperlink" Target="https://www.google.com/maps/place/0&#176;04&apos;52.4%22N+65&#176;02&apos;56.5%22W/@0.0826425,-65.0512533,1087m/data=!3m1!1e3!4m4!3m3!8m2!3d0.0812139!4d-65.0490361?entry=ttu&amp;g_ep=EgoyMDI2MDkxMy4wIKXMDSoASAFQAw%3D%3D" TargetMode="External"/><Relationship Id="rId552" Type="http://schemas.openxmlformats.org/officeDocument/2006/relationships/hyperlink" Target="https://www.google.com/maps/place/1&#176;00&apos;54.6%22N+65&#176;03&apos;09.9%22W/@1.0151736,-65.0529332,68m/data=!3m1!1e3!4m4!3m3!8m2!3d1.0151778!4d-65.0527556?entry=ttu&amp;g_ep=EgoyMDI2MDkxMy4wIKXMDSoASAFQAw%3D%3D" TargetMode="External"/><Relationship Id="rId553" Type="http://schemas.openxmlformats.org/officeDocument/2006/relationships/hyperlink" Target="https://www.google.com/maps/place/1&#176;18&apos;58.1%22N+64&#176;27&apos;46.1%22W/@1.3161476,-64.463441,272m/data=!3m2!1e3!4b1!4m4!3m3!8m2!3d1.3161463!4d-64.4627973?entry=ttu&amp;g_ep=EgoyMDI2MDkxMy4wIKXMDSoASAFQAw%3D%3D" TargetMode="External"/><Relationship Id="rId554" Type="http://schemas.openxmlformats.org/officeDocument/2006/relationships/hyperlink" Target="https://www.google.com/maps/place/1&#176;10&apos;19.3%22N+64&#176;24&apos;55.0%22W/@1.1720215,-64.4161872,543m/data=!3m2!1e3!4b1!4m4!3m3!8m2!3d1.1720196!4d-64.4152768?entry=ttu&amp;g_ep=EgoyMDI2MDkxMy4wIKXMDSoASAFQAw%3D%3D" TargetMode="External"/><Relationship Id="rId555" Type="http://schemas.openxmlformats.org/officeDocument/2006/relationships/hyperlink" Target="https://www.google.com/maps/place/3&#176;13&apos;23.3%22N+63&#176;12&apos;08.4%22W/@3.2219238,-63.2030641,543m/data=!3m1!1e3!4m4!3m3!8m2!3d3.2231477!4d-63.2023238?entry=ttu&amp;g_ep=EgoyMDI2MDkxMy4wIKXMDSoASAFQAw%3D%3D" TargetMode="External"/><Relationship Id="rId556" Type="http://schemas.openxmlformats.org/officeDocument/2006/relationships/hyperlink" Target="https://www.google.com/maps/place/3&#176;14&apos;17.5%22N+62&#176;35&apos;38.7%22W/@3.2382597,-62.5941074,68m/data=!3m1!1e3!4m4!3m3!8m2!3d3.2381833!4d-62.5940917?entry=ttu&amp;g_ep=EgoyMDI2MDkxMy4wIKXMDSoASAFQAw%3D%3D" TargetMode="External"/><Relationship Id="rId557" Type="http://schemas.openxmlformats.org/officeDocument/2006/relationships/hyperlink" Target="https://www.google.com/maps/place/2&#176;57&apos;54.4%22N+63&#176;53&apos;20.8%22W/@2.965055,-63.8893015,96m/data=!3m1!1e3!4m4!3m3!8m2!3d2.9651083!4d-63.8891083?entry=ttu&amp;g_ep=EgoyMDI2MDkxMy4wIKXMDSoASAFQAw%3D%3D" TargetMode="External"/><Relationship Id="rId558" Type="http://schemas.openxmlformats.org/officeDocument/2006/relationships/hyperlink" Target="https://www.google.com/maps/place/1&#176;57&apos;03.8%22N+63&#176;44&apos;03.5%22W/@1.9510537,-63.734952,272m/data=!3m2!1e3!4b1!4m4!3m3!8m2!3d1.9510524!4d-63.7343083?entry=ttu&amp;g_ep=EgoyMDI2MDkxMy4wIKXMDSoASAFQAw%3D%3D" TargetMode="External"/><Relationship Id="rId559" Type="http://schemas.openxmlformats.org/officeDocument/2006/relationships/hyperlink" Target="https://www.google.com/maps/place/1&#176;30&apos;18.0%22N+63&#176;21&apos;50.8%22W/@1.505002,-63.364756,272m/data=!3m2!1e3!4b1!4m4!3m3!8m2!3d1.5050007!4d-63.3641123?entry=ttu&amp;g_ep=EgoyMDI2MDkxMy4wIKXMDSoASAFQAw%3D%3D" TargetMode="External"/><Relationship Id="rId560" Type="http://schemas.openxmlformats.org/officeDocument/2006/relationships/hyperlink" Target="https://www.google.com/maps/place/0&#176;03&apos;41.5%22S+66&#176;07&apos;41.4%22W/@-0.0615307,-66.1287985,272m/data=!3m2!1e3!4b1!4m4!3m3!8m2!3d-0.061532!4d-66.1281548?entry=ttu&amp;g_ep=EgoyMDI2MDkxMy4wIKXMDSoASAFQAw%3D%3D" TargetMode="External"/><Relationship Id="rId561" Type="http://schemas.openxmlformats.org/officeDocument/2006/relationships/hyperlink" Target="https://www.google.com/maps/place/0&#176;19&apos;19.9%22N+65&#176;12&apos;02.9%22W/@0.3222059,-65.2008479,68m/data=!3m1!1e3!4m4!3m3!8m2!3d0.3221861!4d-65.2008083?entry=ttu&amp;g_ep=EgoyMDI2MDkxMy4wIKXMDSoASAFQAw%3D%3D" TargetMode="External"/><Relationship Id="rId562" Type="http://schemas.openxmlformats.org/officeDocument/2006/relationships/hyperlink" Target="https://www.google.com/maps/place/UBSi+Bandeira+Branca/@0.8498174,-64.4476623,659m/data=!3m1!1e3!4m10!1m2!2m1!1sUBSI++BANDEIRA+BRANCA!3m6!1s0x8df9e7000c32950b:0x64029aad0ffe51f1!8m2!3d0.8500142!4d-64.4467513!15sChVVQlNJICBCQU5ERUlSQSBCUkFOQ0GSARdjb21tdW5p" TargetMode="External"/><Relationship Id="rId563" Type="http://schemas.openxmlformats.org/officeDocument/2006/relationships/hyperlink" Target="https://www.google.com/maps/place/0&#176;58&apos;23.7%22S+62&#176;55&apos;27.3%22W/@-0.9732282,-62.9247567,235m/data=!3m1!1e3!4m4!3m3!8m2!3d-0.9732536!4d-62.9242478?entry=ttu&amp;g_ep=EgoyMDI2MDkxMy4wIKXMDSoASAFQAw%3D%3D" TargetMode="External"/><Relationship Id="rId564" Type="http://schemas.openxmlformats.org/officeDocument/2006/relationships/hyperlink" Target="http://google.com/maps/place/0&#176;18&apos;51.7%22S+65&#176;07&apos;08.3%22W/@-0.3143461,-65.119621,272m/data=!3m2!1e3!4b1!4m4!3m3!8m2!3d-0.3143474!4d-65.1189773?entry=ttu&amp;g_ep=EgoyMDI2MDkxMy4wIKXMDSoASAFQAw%3D%3D" TargetMode="External"/><Relationship Id="rId565" Type="http://schemas.openxmlformats.org/officeDocument/2006/relationships/hyperlink" Target="https://www.google.com/maps/place/3&#176;19&apos;07.6%22N+63&#176;14&apos;52.6%22W/@3.3191836,-63.2540291,2170m/data=!3m1!1e3!4m4!3m3!8m2!3d3.3187806!4d-63.2479361?entry=ttu&amp;g_ep=EgoyMDI2MDkxMy4wIKXMDSoASAFQAw%3D%3D" TargetMode="External"/><Relationship Id="rId566" Type="http://schemas.openxmlformats.org/officeDocument/2006/relationships/hyperlink" Target="https://www.google.com/maps/place/0&#176;34&apos;21.3%22N+65&#176;03&apos;47.2%22W/@0.5725704,-65.0637418,272m/data=!3m2!1e3!4b1!4m4!3m3!8m2!3d0.5725691!4d-65.0630981?entry=ttu&amp;g_ep=EgoyMDI2MDkxMy4wIKXMDSoASAFQAw%3D%3D" TargetMode="External"/><Relationship Id="rId567" Type="http://schemas.openxmlformats.org/officeDocument/2006/relationships/hyperlink" Target="https://www.google.com/maps/place/3&#176;51&apos;35.2%22N+64&#176;30&apos;37.3%22W/@3.8597877,-64.5103705,1355m/data=!3m1!1e3!4m4!3m3!8m2!3d3.859788!4d-64.510369?entry=ttu&amp;g_ep=EgoyMDI2MDkyMS4wIKXMDSoASAFQAw%3D%3D" TargetMode="External"/><Relationship Id="rId568" Type="http://schemas.openxmlformats.org/officeDocument/2006/relationships/hyperlink" Target="https://www.google.com/maps/place/2&#176;44&apos;07.6%22N+63&#176;27&apos;12.4%22W/@2.7354469,-63.4545669,543m/data=!3m2!1e3!4b1!4m4!3m3!8m2!3d2.7354446!4d-63.4534526?entry=ttu&amp;g_ep=EgoyMDI2MDkxMy4wIKXMDSoASAFQAw%3D%3D" TargetMode="External"/><Relationship Id="rId569" Type="http://schemas.openxmlformats.org/officeDocument/2006/relationships/hyperlink" Target="https://www.google.com/maps/place/1&#176;34&apos;16.1%22N+63&#176;57&apos;30.6%22W/@1.5709994,-63.9586473,68m/data=!3m1!1e3!4m4!3m3!8m2!3d1.5711312!4d-63.9584921?entry=ttu&amp;g_ep=EgoyMDI2MDkxMy4wIKXMDSoASAFQAw%3D%3D" TargetMode="External"/><Relationship Id="rId570" Type="http://schemas.openxmlformats.org/officeDocument/2006/relationships/hyperlink" Target="https://www.google.com/maps/place/0&#176;16&apos;01.7%22N+66&#176;26&apos;16.7%22W/@0.267102,-66.438118,68m/data=!3m1!1e3!4m4!3m3!8m2!3d0.2671444!4d-66.437975?entry=ttu&amp;g_ep=EgoyMDI2MDkxMy4wIKXMDSoASAFQAw%3D%3D" TargetMode="External"/><Relationship Id="rId571" Type="http://schemas.openxmlformats.org/officeDocument/2006/relationships/hyperlink" Target="https://www.google.com/maps/place/0&#176;05&apos;56.1%22N+64&#176;20&apos;25.0%22W/@0.0989294,-64.3427797,1087m/data=!3m2!1e3!4b1!4m4!3m3!8m2!3d0.0989242!4d-64.3402781?entry=ttu&amp;g_ep=EgoyMDI2MDkxMy4wIKXMDSoASAFQAw%3D%3D" TargetMode="External"/><Relationship Id="rId572" Type="http://schemas.openxmlformats.org/officeDocument/2006/relationships/hyperlink" Target="https://www.google.com/maps/place/Onkiola/@3.7096183,-64.1619574,1131m/data=!3m1!1e3!4m6!3m5!1s0x8de899007638a281:0x979b0fa3b774a389!8m2!3d3.7098141!4d-64.1597622!16s%2Fg%2F11zg7ftqs2?entry=ttu&amp;g_ep=EgoyMDI2MDgyNi4wIKXMDSoASAFQAw%3D%3D" TargetMode="External"/><Relationship Id="rId573" Type="http://schemas.openxmlformats.org/officeDocument/2006/relationships/hyperlink" Target="https://www.google.com/maps/place/3&#176;39&apos;11.0%22N+63&#176;53&apos;59.9%22W/@3.6531424,-63.9002001,114m/data=!3m1!1e3!4m4!3m3!8m2!3d3.6530528!4d-63.8999722?entry=ttu&amp;g_ep=EgoyMDI2MDkxMy4wIKXMDSoASAFQAw%3D%3D" TargetMode="External"/><Relationship Id="rId574" Type="http://schemas.openxmlformats.org/officeDocument/2006/relationships/hyperlink" Target="https://www.google.com/maps/place/0&#176;34&apos;15.6%22N+65&#176;14&apos;58.8%22W/@0.5709899,-65.2503053,272m/data=!3m2!1e3!4b1!4m4!3m3!8m2!3d0.5709886!4d-65.2496616?entry=ttu&amp;g_ep=EgoyMDI2MDkxMy4wIKXMDSoASAFQAw%3D%3D" TargetMode="External"/><Relationship Id="rId575" Type="http://schemas.openxmlformats.org/officeDocument/2006/relationships/hyperlink" Target="https://www.google.com/maps/place/0&#176;44&apos;30.2%22N+65&#176;05&apos;32.9%22W/@0.7417405,-65.0926746,96m/data=!3m1!1e3!4m4!3m3!8m2!3d0.7417306!4d-65.0924778?entry=ttu&amp;g_ep=EgoyMDI2MDkxMy4wIKXMDSoASAFQAw%3D%3D" TargetMode="External"/><Relationship Id="rId576" Type="http://schemas.openxmlformats.org/officeDocument/2006/relationships/hyperlink" Target="https://www.google.com/maps/place/3&#176;27&apos;15.2%22N+64&#176;06&apos;35.5%22W/@3.4542179,-64.1116604,1355m/data=!3m2!1e3!4b1!4m4!3m3!8m2!3d3.4542179!4d-64.1098658?entry=ttu&amp;g_ep=EgoyMDI2MDkxNi4wIKXMDSoASAFQAw%3D%3D" TargetMode="External"/><Relationship Id="rId577" Type="http://schemas.openxmlformats.org/officeDocument/2006/relationships/hyperlink" Target="https://www.google.com/maps/search/-0.409562,+-65.015291?entry=tts&amp;g_ep=EgoyMDI2MDkyMS4wIPu8ASoASAFQAw%3D%3D&amp;skid=ea1c4c55-9513-4724-a8ff-08b6c577bacd" TargetMode="External"/><Relationship Id="rId578" Type="http://schemas.openxmlformats.org/officeDocument/2006/relationships/hyperlink" Target="https://www.google.com/maps/place/POLO+BASE+XEXENA/@2.0137135,-61.8568735,8250m/data=!3m1!1e3!4m6!3m5!1s0x8df2910070c96253:0xa506009bd19a78c8!8m2!3d2.009529!4d-61.8621579!16s%2Fg%2F11vwl7q9qw?entry=ttu&amp;g_ep=EgoyMDI2MDgyNi4wIKXMDSoASAFQAw%3D%3D" TargetMode="External"/><Relationship Id="rId579" Type="http://schemas.openxmlformats.org/officeDocument/2006/relationships/hyperlink" Target="https://www.google.com/maps/place/Unidade+B&#225;sica+de+Sa&#250;de+Ind&#237;gena+Ye&apos;kwana/@3.9918274,-64.490868,339m/data=!3m1!1e3!4m6!3m5!1s0x8de7d3006f178f6d:0x8ce002bb0aa34d61!8m2!3d3.9918372!4d-64.4910081!16s%2Fg%2F11w2f2hsyy?entry=ttu&amp;g_ep=EgoyMDI2MDgyNi4wIKXMDSoA" TargetMode="External"/><Relationship Id="rId580" Type="http://schemas.openxmlformats.org/officeDocument/2006/relationships/hyperlink" Target="https://www.google.com/maps/place/0&#176;04&apos;15.8%22S+65&#176;07&apos;35.1%22W/@-0.0710417,-65.1270551,272m/data=!3m2!1e3!4b1!4m4!3m3!8m2!3d-0.071043!4d-65.1264114?entry=ttu&amp;g_ep=EgoyMDI2MDkxMy4wIKXMDSoASAFQAw%3D%3D" TargetMode="External"/><Relationship Id="rId581" Type="http://schemas.openxmlformats.org/officeDocument/2006/relationships/hyperlink" Target="https://www.google.com/maps/place/0&#176;00&apos;09.6%22N+65&#176;04&apos;00.6%22W/@0.0026671,-65.0676763,646m/data=!3m1!1e3!4m4!3m3!8m2!3d0.0026694!4d-65.0668444?entry=ttu&amp;g_ep=EgoyMDI2MDkxMy4wIKXMDSoASAFQAw%3D%3D" TargetMode="External"/><Relationship Id="rId582" Type="http://schemas.openxmlformats.org/officeDocument/2006/relationships/hyperlink" Target="https://www.google.com/maps/place/2&#176;46&apos;50.5%22N+63&#176;19&apos;31.0%22W/@2.7807054,-63.3259113,271m/data=!3m2!1e3!4b1!4m4!3m3!8m2!3d2.7807041!4d-63.3252676?entry=ttu&amp;g_ep=EgoyMDI2MDkxMy4wIKXMDSoASAFQAw%3D%3D" TargetMode="External"/><Relationship Id="rId583" Type="http://schemas.openxmlformats.org/officeDocument/2006/relationships/hyperlink" Target="https://www.google.com/maps/place/0&#176;07&apos;04.2%22S+65&#176;06&apos;38.6%22W/@-0.1175693,-65.1109452,132m/data=!3m1!1e3!4m4!3m3!8m2!3d-0.1178278!4d-65.1107278?entry=ttu&amp;g_ep=EgoyMDI2MDkxMy4wIKXMDSoASAFQAw%3D%3D" TargetMode="External"/><Relationship Id="rId584" Type="http://schemas.openxmlformats.org/officeDocument/2006/relationships/hyperlink" Target="https://www.google.com/maps/place/0&#176;47&apos;06.2%22N+65&#176;14&apos;47.4%22W/@0.7851897,-65.2465698,114m/data=!3m1!1e3!4m4!3m3!8m2!3d0.7850472!4d-65.2465083?entry=ttu&amp;g_ep=EgoyMDI2MDkxMy4wIKXMDSoASAFQAw%3D%3D" TargetMode="External"/><Relationship Id="rId585" Type="http://schemas.openxmlformats.org/officeDocument/2006/relationships/hyperlink" Target="https://www.google.com/maps/place/0&#176;48&apos;10.4%22N+65&#176;07&apos;49.5%22W/@0.8029013,-65.1304801,81m/data=!3m1!1e3!4m4!3m3!8m2!3d0.8028861!4d-65.1304056?entry=ttu&amp;g_ep=EgoyMDI2MDkxMy4wIKXMDSoASAFQAw%3D%3D" TargetMode="Externa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6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0" topLeftCell="A11" activePane="bottomLeft" state="frozen"/>
      <selection pane="topLeft" activeCell="A1" activeCellId="0" sqref="A1"/>
      <selection pane="bottomLeft" activeCell="A57" activeCellId="0" sqref="A57"/>
    </sheetView>
  </sheetViews>
  <sheetFormatPr defaultColWidth="14.43359375" defaultRowHeight="15" zeroHeight="true" outlineLevelRow="0" outlineLevelCol="0"/>
  <cols>
    <col collapsed="false" customWidth="true" hidden="false" outlineLevel="0" max="1" min="1" style="1" width="6"/>
    <col collapsed="false" customWidth="true" hidden="false" outlineLevel="0" max="2" min="2" style="1" width="12.29"/>
    <col collapsed="false" customWidth="true" hidden="false" outlineLevel="0" max="3" min="3" style="1" width="63"/>
    <col collapsed="false" customWidth="true" hidden="false" outlineLevel="0" max="4" min="4" style="1" width="34"/>
    <col collapsed="false" customWidth="true" hidden="false" outlineLevel="0" max="5" min="5" style="1" width="80.15"/>
    <col collapsed="false" customWidth="true" hidden="false" outlineLevel="0" max="9" min="6" style="1" width="21.71"/>
    <col collapsed="false" customWidth="false" hidden="true" outlineLevel="0" max="16384" min="10" style="1" width="14.43"/>
  </cols>
  <sheetData>
    <row r="1" customFormat="false" ht="1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</row>
    <row r="2" customFormat="false" ht="1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</row>
    <row r="3" customFormat="false" ht="15" hidden="false" customHeight="true" outlineLevel="0" collapsed="false">
      <c r="A3" s="4" t="s">
        <v>2</v>
      </c>
      <c r="B3" s="4"/>
      <c r="C3" s="4"/>
      <c r="D3" s="5"/>
      <c r="E3" s="5"/>
      <c r="F3" s="5"/>
      <c r="G3" s="5"/>
      <c r="H3" s="5"/>
      <c r="I3" s="5"/>
    </row>
    <row r="4" customFormat="false" ht="15" hidden="false" customHeight="true" outlineLevel="0" collapsed="false">
      <c r="A4" s="4" t="s">
        <v>3</v>
      </c>
      <c r="B4" s="4"/>
      <c r="C4" s="4"/>
      <c r="D4" s="5"/>
      <c r="E4" s="5"/>
      <c r="F4" s="5"/>
      <c r="G4" s="5"/>
      <c r="H4" s="5"/>
      <c r="I4" s="5"/>
    </row>
    <row r="5" customFormat="false" ht="15" hidden="false" customHeight="true" outlineLevel="0" collapsed="false">
      <c r="A5" s="4" t="s">
        <v>4</v>
      </c>
      <c r="B5" s="4"/>
      <c r="C5" s="4"/>
      <c r="D5" s="6"/>
      <c r="E5" s="6"/>
      <c r="F5" s="6"/>
      <c r="G5" s="6"/>
      <c r="H5" s="6"/>
      <c r="I5" s="6"/>
    </row>
    <row r="6" customFormat="false" ht="15" hidden="false" customHeight="true" outlineLevel="0" collapsed="false">
      <c r="A6" s="4" t="s">
        <v>5</v>
      </c>
      <c r="B6" s="4"/>
      <c r="C6" s="4"/>
      <c r="D6" s="7"/>
      <c r="E6" s="7"/>
      <c r="F6" s="7"/>
      <c r="G6" s="7"/>
      <c r="H6" s="7"/>
      <c r="I6" s="7"/>
    </row>
    <row r="7" customFormat="false" ht="15" hidden="false" customHeight="true" outlineLevel="0" collapsed="false">
      <c r="A7" s="4" t="s">
        <v>6</v>
      </c>
      <c r="B7" s="4"/>
      <c r="C7" s="4"/>
      <c r="D7" s="8" t="str">
        <f aca="false">(COUNTIF('Tipos de Entrega'!$C$4:$C$594,"ROTA REGULAR")+COUNTIF('Tipos de Entrega'!$C$4:$C$594,"ROTA ESPECIAL"))&amp;" de "&amp;COUNTA('Tipos de Entrega'!$A$4:$A$594)&amp;" destinos ("&amp;ROUND(100*(COUNTIF('Tipos de Entrega'!$C$4:$C$594,"ROTA REGULAR")+COUNTIF('Tipos de Entrega'!$C$4:$C$594,"ROTA ESPECIAL"))/COUNTA('Tipos de Entrega'!$A$4:$A$594),1)&amp;"%)"&amp;IF((COUNTIF('Tipos de Entrega'!$C$4:$C$594,"ROTA REGULAR")+COUNTIF('Tipos de Entrega'!$C$4:$C$594,"ROTA ESPECIAL"))/COUNTA('Tipos de Entrega'!$A$4:$A$594)&gt;=0.7," – atende ao mínimo"," – abaixo do mínimo de 70%")</f>
        <v>0 de 591 destinos (0%) – abaixo do mínimo de 70%</v>
      </c>
      <c r="E7" s="8"/>
      <c r="F7" s="8"/>
      <c r="G7" s="8"/>
      <c r="H7" s="8"/>
      <c r="I7" s="8"/>
    </row>
    <row r="8" customFormat="false" ht="15" hidden="false" customHeight="true" outlineLevel="0" collapsed="false">
      <c r="A8" s="4" t="s">
        <v>7</v>
      </c>
      <c r="B8" s="4"/>
      <c r="C8" s="4"/>
      <c r="D8" s="8" t="n">
        <f aca="false">COUNTIF('Tipos de Entrega'!$C$4:$C$594,"NÃO POSSUI ROTA")</f>
        <v>0</v>
      </c>
      <c r="E8" s="8"/>
      <c r="F8" s="8"/>
      <c r="G8" s="8"/>
      <c r="H8" s="8"/>
      <c r="I8" s="8"/>
    </row>
    <row r="9" customFormat="false" ht="15" hidden="false" customHeight="true" outlineLevel="0" collapsed="false">
      <c r="A9" s="3" t="s">
        <v>8</v>
      </c>
      <c r="B9" s="3"/>
      <c r="C9" s="3"/>
      <c r="D9" s="3"/>
      <c r="E9" s="3"/>
      <c r="F9" s="3"/>
      <c r="G9" s="3"/>
      <c r="H9" s="3"/>
      <c r="I9" s="3"/>
    </row>
    <row r="10" customFormat="false" ht="21.75" hidden="false" customHeight="true" outlineLevel="0" collapsed="false">
      <c r="A10" s="9" t="s">
        <v>9</v>
      </c>
      <c r="B10" s="9" t="s">
        <v>10</v>
      </c>
      <c r="C10" s="9" t="s">
        <v>11</v>
      </c>
      <c r="D10" s="9" t="s">
        <v>12</v>
      </c>
      <c r="E10" s="9" t="s">
        <v>13</v>
      </c>
      <c r="F10" s="9" t="s">
        <v>14</v>
      </c>
      <c r="G10" s="9" t="s">
        <v>15</v>
      </c>
      <c r="H10" s="9" t="s">
        <v>16</v>
      </c>
      <c r="I10" s="9" t="s">
        <v>17</v>
      </c>
    </row>
    <row r="11" customFormat="false" ht="15" hidden="false" customHeight="true" outlineLevel="0" collapsed="false">
      <c r="A11" s="10" t="n">
        <v>1</v>
      </c>
      <c r="B11" s="10" t="s">
        <v>18</v>
      </c>
      <c r="C11" s="10" t="s">
        <v>19</v>
      </c>
      <c r="D11" s="10" t="s">
        <v>20</v>
      </c>
      <c r="E11" s="10" t="s">
        <v>21</v>
      </c>
      <c r="F11" s="11" t="e">
        <f aca="false">ROUNDUP(1017960/(1*1.2*$D$5*1000),0)</f>
        <v>#DIV/0!</v>
      </c>
      <c r="G11" s="12"/>
      <c r="H11" s="13" t="e">
        <f aca="false">F11*G11*180</f>
        <v>#DIV/0!</v>
      </c>
      <c r="I11" s="13" t="e">
        <f aca="false">H11*4</f>
        <v>#DIV/0!</v>
      </c>
    </row>
    <row r="12" customFormat="false" ht="15" hidden="false" customHeight="true" outlineLevel="0" collapsed="false">
      <c r="A12" s="10" t="n">
        <v>2</v>
      </c>
      <c r="B12" s="10" t="s">
        <v>22</v>
      </c>
      <c r="C12" s="10" t="s">
        <v>23</v>
      </c>
      <c r="D12" s="10" t="s">
        <v>24</v>
      </c>
      <c r="E12" s="10" t="s">
        <v>25</v>
      </c>
      <c r="F12" s="11" t="n">
        <v>524250</v>
      </c>
      <c r="G12" s="12"/>
      <c r="H12" s="13" t="n">
        <f aca="false">F12*G12</f>
        <v>0</v>
      </c>
      <c r="I12" s="13" t="n">
        <f aca="false">H12*4</f>
        <v>0</v>
      </c>
    </row>
    <row r="13" customFormat="false" ht="15" hidden="false" customHeight="true" outlineLevel="0" collapsed="false">
      <c r="A13" s="10" t="n">
        <v>3</v>
      </c>
      <c r="B13" s="10" t="s">
        <v>26</v>
      </c>
      <c r="C13" s="10" t="s">
        <v>27</v>
      </c>
      <c r="D13" s="10" t="s">
        <v>28</v>
      </c>
      <c r="E13" s="10" t="s">
        <v>25</v>
      </c>
      <c r="F13" s="11" t="n">
        <v>18129</v>
      </c>
      <c r="G13" s="12"/>
      <c r="H13" s="13" t="n">
        <f aca="false">F13*G13</f>
        <v>0</v>
      </c>
      <c r="I13" s="13" t="n">
        <f aca="false">H13*4</f>
        <v>0</v>
      </c>
    </row>
    <row r="14" customFormat="false" ht="15" hidden="false" customHeight="true" outlineLevel="0" collapsed="false">
      <c r="A14" s="10" t="n">
        <v>4</v>
      </c>
      <c r="B14" s="10" t="s">
        <v>29</v>
      </c>
      <c r="C14" s="10" t="s">
        <v>30</v>
      </c>
      <c r="D14" s="10" t="s">
        <v>31</v>
      </c>
      <c r="E14" s="10" t="s">
        <v>25</v>
      </c>
      <c r="F14" s="11" t="n">
        <v>18129</v>
      </c>
      <c r="G14" s="12"/>
      <c r="H14" s="13" t="n">
        <f aca="false">F14*G14</f>
        <v>0</v>
      </c>
      <c r="I14" s="13" t="n">
        <f aca="false">H14*4</f>
        <v>0</v>
      </c>
    </row>
    <row r="15" customFormat="false" ht="15" hidden="false" customHeight="true" outlineLevel="0" collapsed="false">
      <c r="A15" s="10" t="n">
        <v>5</v>
      </c>
      <c r="B15" s="10" t="s">
        <v>32</v>
      </c>
      <c r="C15" s="10" t="s">
        <v>33</v>
      </c>
      <c r="D15" s="10" t="s">
        <v>34</v>
      </c>
      <c r="E15" s="10" t="s">
        <v>35</v>
      </c>
      <c r="F15" s="14" t="n">
        <f aca="false">SUM('Tipos de Entrega'!$I$4:$I$594)*5%/6</f>
        <v>2536.9873625</v>
      </c>
      <c r="G15" s="12"/>
      <c r="H15" s="13" t="n">
        <f aca="false">F15*G15</f>
        <v>0</v>
      </c>
      <c r="I15" s="13" t="n">
        <f aca="false">H15*4</f>
        <v>0</v>
      </c>
    </row>
    <row r="16" customFormat="false" ht="15" hidden="false" customHeight="true" outlineLevel="0" collapsed="false">
      <c r="A16" s="10" t="n">
        <v>5</v>
      </c>
      <c r="B16" s="10" t="s">
        <v>36</v>
      </c>
      <c r="C16" s="10" t="s">
        <v>33</v>
      </c>
      <c r="D16" s="10" t="s">
        <v>34</v>
      </c>
      <c r="E16" s="10" t="s">
        <v>37</v>
      </c>
      <c r="F16" s="14" t="n">
        <f aca="false">SUM('Tipos de Entrega'!$I$4:$I$594)*5%/6</f>
        <v>2536.9873625</v>
      </c>
      <c r="G16" s="12"/>
      <c r="H16" s="13" t="n">
        <f aca="false">F16*G16</f>
        <v>0</v>
      </c>
      <c r="I16" s="13" t="n">
        <f aca="false">H16*4</f>
        <v>0</v>
      </c>
    </row>
    <row r="17" customFormat="false" ht="15" hidden="false" customHeight="true" outlineLevel="0" collapsed="false">
      <c r="A17" s="10" t="n">
        <v>5</v>
      </c>
      <c r="B17" s="10" t="s">
        <v>38</v>
      </c>
      <c r="C17" s="10" t="s">
        <v>33</v>
      </c>
      <c r="D17" s="10" t="s">
        <v>34</v>
      </c>
      <c r="E17" s="10" t="s">
        <v>39</v>
      </c>
      <c r="F17" s="14" t="n">
        <f aca="false">SUM('Tipos de Entrega'!$I$4:$I$594)*5%/6</f>
        <v>2536.9873625</v>
      </c>
      <c r="G17" s="12"/>
      <c r="H17" s="13" t="n">
        <f aca="false">F17*G17</f>
        <v>0</v>
      </c>
      <c r="I17" s="13" t="n">
        <f aca="false">H17*4</f>
        <v>0</v>
      </c>
    </row>
    <row r="18" customFormat="false" ht="15" hidden="false" customHeight="true" outlineLevel="0" collapsed="false">
      <c r="A18" s="10" t="n">
        <v>5</v>
      </c>
      <c r="B18" s="10" t="s">
        <v>40</v>
      </c>
      <c r="C18" s="10" t="s">
        <v>33</v>
      </c>
      <c r="D18" s="10" t="s">
        <v>34</v>
      </c>
      <c r="E18" s="10" t="s">
        <v>41</v>
      </c>
      <c r="F18" s="14" t="n">
        <f aca="false">SUM('Tipos de Entrega'!$I$4:$I$594)*5%/6</f>
        <v>2536.9873625</v>
      </c>
      <c r="G18" s="12"/>
      <c r="H18" s="13" t="n">
        <f aca="false">F18*G18</f>
        <v>0</v>
      </c>
      <c r="I18" s="13" t="n">
        <f aca="false">H18*4</f>
        <v>0</v>
      </c>
    </row>
    <row r="19" customFormat="false" ht="15" hidden="false" customHeight="true" outlineLevel="0" collapsed="false">
      <c r="A19" s="10" t="n">
        <v>5</v>
      </c>
      <c r="B19" s="10" t="s">
        <v>42</v>
      </c>
      <c r="C19" s="10" t="s">
        <v>33</v>
      </c>
      <c r="D19" s="10" t="s">
        <v>34</v>
      </c>
      <c r="E19" s="10" t="s">
        <v>43</v>
      </c>
      <c r="F19" s="14" t="n">
        <f aca="false">SUM('Tipos de Entrega'!$I$4:$I$594)*5%/6</f>
        <v>2536.9873625</v>
      </c>
      <c r="G19" s="12"/>
      <c r="H19" s="13" t="n">
        <f aca="false">F19*G19</f>
        <v>0</v>
      </c>
      <c r="I19" s="13" t="n">
        <f aca="false">H19*4</f>
        <v>0</v>
      </c>
    </row>
    <row r="20" customFormat="false" ht="15" hidden="false" customHeight="true" outlineLevel="0" collapsed="false">
      <c r="A20" s="10" t="n">
        <v>5</v>
      </c>
      <c r="B20" s="10" t="s">
        <v>44</v>
      </c>
      <c r="C20" s="10" t="s">
        <v>33</v>
      </c>
      <c r="D20" s="10" t="s">
        <v>34</v>
      </c>
      <c r="E20" s="10" t="s">
        <v>45</v>
      </c>
      <c r="F20" s="14" t="n">
        <f aca="false">SUM('Tipos de Entrega'!$I$4:$I$594)*5%/6</f>
        <v>2536.9873625</v>
      </c>
      <c r="G20" s="12"/>
      <c r="H20" s="13" t="n">
        <f aca="false">F20*G20</f>
        <v>0</v>
      </c>
      <c r="I20" s="13" t="n">
        <f aca="false">H20*4</f>
        <v>0</v>
      </c>
    </row>
    <row r="21" customFormat="false" ht="15" hidden="false" customHeight="true" outlineLevel="0" collapsed="false">
      <c r="A21" s="10" t="n">
        <v>6</v>
      </c>
      <c r="B21" s="10" t="s">
        <v>46</v>
      </c>
      <c r="C21" s="10" t="s">
        <v>47</v>
      </c>
      <c r="D21" s="10" t="s">
        <v>34</v>
      </c>
      <c r="E21" s="10" t="s">
        <v>48</v>
      </c>
      <c r="F21" s="11" t="n">
        <f aca="false">SUMIFS('Tipos de Entrega'!$I$4:$I$594,'Tipos de Entrega'!$A$4:$A$594,RIGHT(TRIM(E21),2),'Tipos de Entrega'!$C$4:$C$594,"ROTA REGULAR")</f>
        <v>0</v>
      </c>
      <c r="G21" s="12"/>
      <c r="H21" s="13" t="n">
        <f aca="false">F21*G21</f>
        <v>0</v>
      </c>
      <c r="I21" s="13" t="n">
        <f aca="false">H21*4</f>
        <v>0</v>
      </c>
    </row>
    <row r="22" customFormat="false" ht="15" hidden="false" customHeight="true" outlineLevel="0" collapsed="false">
      <c r="A22" s="10" t="n">
        <v>6</v>
      </c>
      <c r="B22" s="10" t="s">
        <v>49</v>
      </c>
      <c r="C22" s="10" t="s">
        <v>47</v>
      </c>
      <c r="D22" s="10" t="s">
        <v>34</v>
      </c>
      <c r="E22" s="10" t="s">
        <v>50</v>
      </c>
      <c r="F22" s="11" t="n">
        <f aca="false">SUMIFS('Tipos de Entrega'!$I$4:$I$594,'Tipos de Entrega'!$A$4:$A$594,RIGHT(TRIM(E22),2),'Tipos de Entrega'!$C$4:$C$594,"ROTA REGULAR")</f>
        <v>0</v>
      </c>
      <c r="G22" s="12"/>
      <c r="H22" s="13" t="n">
        <f aca="false">F22*G22</f>
        <v>0</v>
      </c>
      <c r="I22" s="13" t="n">
        <f aca="false">H22*4</f>
        <v>0</v>
      </c>
    </row>
    <row r="23" customFormat="false" ht="15" hidden="false" customHeight="true" outlineLevel="0" collapsed="false">
      <c r="A23" s="10" t="n">
        <v>6</v>
      </c>
      <c r="B23" s="10" t="s">
        <v>51</v>
      </c>
      <c r="C23" s="10" t="s">
        <v>47</v>
      </c>
      <c r="D23" s="10" t="s">
        <v>34</v>
      </c>
      <c r="E23" s="10" t="s">
        <v>52</v>
      </c>
      <c r="F23" s="11" t="n">
        <f aca="false">SUMIFS('Tipos de Entrega'!$I$4:$I$594,'Tipos de Entrega'!$A$4:$A$594,RIGHT(TRIM(E23),2),'Tipos de Entrega'!$C$4:$C$594,"ROTA REGULAR")</f>
        <v>0</v>
      </c>
      <c r="G23" s="12"/>
      <c r="H23" s="13" t="n">
        <f aca="false">F23*G23</f>
        <v>0</v>
      </c>
      <c r="I23" s="13" t="n">
        <f aca="false">H23*4</f>
        <v>0</v>
      </c>
    </row>
    <row r="24" customFormat="false" ht="15" hidden="false" customHeight="true" outlineLevel="0" collapsed="false">
      <c r="A24" s="10" t="n">
        <v>6</v>
      </c>
      <c r="B24" s="10" t="s">
        <v>53</v>
      </c>
      <c r="C24" s="10" t="s">
        <v>47</v>
      </c>
      <c r="D24" s="10" t="s">
        <v>34</v>
      </c>
      <c r="E24" s="10" t="s">
        <v>54</v>
      </c>
      <c r="F24" s="11" t="n">
        <f aca="false">SUMIFS('Tipos de Entrega'!$I$4:$I$594,'Tipos de Entrega'!$A$4:$A$594,RIGHT(TRIM(E24),2),'Tipos de Entrega'!$C$4:$C$594,"ROTA REGULAR")</f>
        <v>0</v>
      </c>
      <c r="G24" s="12"/>
      <c r="H24" s="13" t="n">
        <f aca="false">F24*G24</f>
        <v>0</v>
      </c>
      <c r="I24" s="13" t="n">
        <f aca="false">H24*4</f>
        <v>0</v>
      </c>
    </row>
    <row r="25" customFormat="false" ht="15" hidden="false" customHeight="true" outlineLevel="0" collapsed="false">
      <c r="A25" s="10" t="n">
        <v>6</v>
      </c>
      <c r="B25" s="10" t="s">
        <v>55</v>
      </c>
      <c r="C25" s="10" t="s">
        <v>47</v>
      </c>
      <c r="D25" s="10" t="s">
        <v>34</v>
      </c>
      <c r="E25" s="10" t="s">
        <v>56</v>
      </c>
      <c r="F25" s="11" t="n">
        <f aca="false">SUMIFS('Tipos de Entrega'!$I$4:$I$594,'Tipos de Entrega'!$A$4:$A$594,RIGHT(TRIM(E25),2),'Tipos de Entrega'!$C$4:$C$594,"ROTA REGULAR")</f>
        <v>0</v>
      </c>
      <c r="G25" s="12"/>
      <c r="H25" s="13" t="n">
        <f aca="false">F25*G25</f>
        <v>0</v>
      </c>
      <c r="I25" s="13" t="n">
        <f aca="false">H25*4</f>
        <v>0</v>
      </c>
    </row>
    <row r="26" customFormat="false" ht="15" hidden="false" customHeight="true" outlineLevel="0" collapsed="false">
      <c r="A26" s="10" t="n">
        <v>6</v>
      </c>
      <c r="B26" s="10" t="s">
        <v>57</v>
      </c>
      <c r="C26" s="10" t="s">
        <v>47</v>
      </c>
      <c r="D26" s="10" t="s">
        <v>34</v>
      </c>
      <c r="E26" s="10" t="s">
        <v>58</v>
      </c>
      <c r="F26" s="11" t="n">
        <f aca="false">SUMIFS('Tipos de Entrega'!$I$4:$I$594,'Tipos de Entrega'!$A$4:$A$594,RIGHT(TRIM(E26),2),'Tipos de Entrega'!$C$4:$C$594,"ROTA REGULAR")</f>
        <v>0</v>
      </c>
      <c r="G26" s="12"/>
      <c r="H26" s="13" t="n">
        <f aca="false">F26*G26</f>
        <v>0</v>
      </c>
      <c r="I26" s="13" t="n">
        <f aca="false">H26*4</f>
        <v>0</v>
      </c>
    </row>
    <row r="27" customFormat="false" ht="15" hidden="false" customHeight="true" outlineLevel="0" collapsed="false">
      <c r="A27" s="10" t="n">
        <v>6</v>
      </c>
      <c r="B27" s="10" t="s">
        <v>59</v>
      </c>
      <c r="C27" s="10" t="s">
        <v>47</v>
      </c>
      <c r="D27" s="10" t="s">
        <v>34</v>
      </c>
      <c r="E27" s="10" t="s">
        <v>60</v>
      </c>
      <c r="F27" s="11" t="n">
        <f aca="false">SUMIFS('Tipos de Entrega'!$I$4:$I$594,'Tipos de Entrega'!$A$4:$A$594,RIGHT(TRIM(E27),2),'Tipos de Entrega'!$C$4:$C$594,"ROTA REGULAR")</f>
        <v>0</v>
      </c>
      <c r="G27" s="12"/>
      <c r="H27" s="13" t="n">
        <f aca="false">F27*G27</f>
        <v>0</v>
      </c>
      <c r="I27" s="13" t="n">
        <f aca="false">H27*4</f>
        <v>0</v>
      </c>
    </row>
    <row r="28" customFormat="false" ht="15" hidden="false" customHeight="true" outlineLevel="0" collapsed="false">
      <c r="A28" s="10" t="n">
        <v>6</v>
      </c>
      <c r="B28" s="10" t="s">
        <v>61</v>
      </c>
      <c r="C28" s="10" t="s">
        <v>47</v>
      </c>
      <c r="D28" s="10" t="s">
        <v>34</v>
      </c>
      <c r="E28" s="10" t="s">
        <v>62</v>
      </c>
      <c r="F28" s="11" t="n">
        <f aca="false">SUMIFS('Tipos de Entrega'!$I$4:$I$594,'Tipos de Entrega'!$A$4:$A$594,RIGHT(TRIM(E28),2),'Tipos de Entrega'!$C$4:$C$594,"ROTA REGULAR")</f>
        <v>0</v>
      </c>
      <c r="G28" s="12"/>
      <c r="H28" s="13" t="n">
        <f aca="false">F28*G28</f>
        <v>0</v>
      </c>
      <c r="I28" s="13" t="n">
        <f aca="false">H28*4</f>
        <v>0</v>
      </c>
    </row>
    <row r="29" customFormat="false" ht="15" hidden="false" customHeight="true" outlineLevel="0" collapsed="false">
      <c r="A29" s="10" t="n">
        <v>6</v>
      </c>
      <c r="B29" s="10" t="s">
        <v>63</v>
      </c>
      <c r="C29" s="10" t="s">
        <v>47</v>
      </c>
      <c r="D29" s="10" t="s">
        <v>34</v>
      </c>
      <c r="E29" s="10" t="s">
        <v>64</v>
      </c>
      <c r="F29" s="11" t="n">
        <f aca="false">SUMIFS('Tipos de Entrega'!$I$4:$I$594,'Tipos de Entrega'!$A$4:$A$594,RIGHT(TRIM(E29),2),'Tipos de Entrega'!$C$4:$C$594,"ROTA REGULAR")</f>
        <v>0</v>
      </c>
      <c r="G29" s="12"/>
      <c r="H29" s="13" t="n">
        <f aca="false">F29*G29</f>
        <v>0</v>
      </c>
      <c r="I29" s="13" t="n">
        <f aca="false">H29*4</f>
        <v>0</v>
      </c>
    </row>
    <row r="30" customFormat="false" ht="15" hidden="false" customHeight="true" outlineLevel="0" collapsed="false">
      <c r="A30" s="10" t="n">
        <v>6</v>
      </c>
      <c r="B30" s="10" t="s">
        <v>65</v>
      </c>
      <c r="C30" s="10" t="s">
        <v>47</v>
      </c>
      <c r="D30" s="10" t="s">
        <v>34</v>
      </c>
      <c r="E30" s="10" t="s">
        <v>66</v>
      </c>
      <c r="F30" s="11" t="n">
        <f aca="false">SUMIFS('Tipos de Entrega'!$I$4:$I$594,'Tipos de Entrega'!$A$4:$A$594,RIGHT(TRIM(E30),2),'Tipos de Entrega'!$C$4:$C$594,"ROTA REGULAR")</f>
        <v>0</v>
      </c>
      <c r="G30" s="12"/>
      <c r="H30" s="13" t="n">
        <f aca="false">F30*G30</f>
        <v>0</v>
      </c>
      <c r="I30" s="13" t="n">
        <f aca="false">H30*4</f>
        <v>0</v>
      </c>
    </row>
    <row r="31" customFormat="false" ht="15" hidden="false" customHeight="true" outlineLevel="0" collapsed="false">
      <c r="A31" s="10" t="n">
        <v>6</v>
      </c>
      <c r="B31" s="10" t="s">
        <v>67</v>
      </c>
      <c r="C31" s="10" t="s">
        <v>47</v>
      </c>
      <c r="D31" s="10" t="s">
        <v>34</v>
      </c>
      <c r="E31" s="10" t="s">
        <v>68</v>
      </c>
      <c r="F31" s="11" t="n">
        <f aca="false">SUMIFS('Tipos de Entrega'!$I$4:$I$594,'Tipos de Entrega'!$A$4:$A$594,RIGHT(TRIM(E31),2),'Tipos de Entrega'!$C$4:$C$594,"ROTA REGULAR")</f>
        <v>0</v>
      </c>
      <c r="G31" s="12"/>
      <c r="H31" s="13" t="n">
        <f aca="false">F31*G31</f>
        <v>0</v>
      </c>
      <c r="I31" s="13" t="n">
        <f aca="false">H31*4</f>
        <v>0</v>
      </c>
    </row>
    <row r="32" customFormat="false" ht="15" hidden="false" customHeight="true" outlineLevel="0" collapsed="false">
      <c r="A32" s="10" t="n">
        <v>6</v>
      </c>
      <c r="B32" s="10" t="s">
        <v>69</v>
      </c>
      <c r="C32" s="10" t="s">
        <v>47</v>
      </c>
      <c r="D32" s="10" t="s">
        <v>34</v>
      </c>
      <c r="E32" s="10" t="s">
        <v>70</v>
      </c>
      <c r="F32" s="11" t="n">
        <f aca="false">SUMIFS('Tipos de Entrega'!$I$4:$I$594,'Tipos de Entrega'!$A$4:$A$594,RIGHT(TRIM(E32),2),'Tipos de Entrega'!$C$4:$C$594,"ROTA REGULAR")</f>
        <v>0</v>
      </c>
      <c r="G32" s="12"/>
      <c r="H32" s="13" t="n">
        <f aca="false">F32*G32</f>
        <v>0</v>
      </c>
      <c r="I32" s="13" t="n">
        <f aca="false">H32*4</f>
        <v>0</v>
      </c>
    </row>
    <row r="33" customFormat="false" ht="15" hidden="false" customHeight="true" outlineLevel="0" collapsed="false">
      <c r="A33" s="10" t="n">
        <v>6</v>
      </c>
      <c r="B33" s="10" t="s">
        <v>71</v>
      </c>
      <c r="C33" s="10" t="s">
        <v>47</v>
      </c>
      <c r="D33" s="10" t="s">
        <v>34</v>
      </c>
      <c r="E33" s="10" t="s">
        <v>72</v>
      </c>
      <c r="F33" s="11" t="n">
        <f aca="false">SUMIFS('Tipos de Entrega'!$I$4:$I$594,'Tipos de Entrega'!$A$4:$A$594,RIGHT(TRIM(E33),2),'Tipos de Entrega'!$C$4:$C$594,"ROTA REGULAR")</f>
        <v>0</v>
      </c>
      <c r="G33" s="12"/>
      <c r="H33" s="13" t="n">
        <f aca="false">F33*G33</f>
        <v>0</v>
      </c>
      <c r="I33" s="13" t="n">
        <f aca="false">H33*4</f>
        <v>0</v>
      </c>
    </row>
    <row r="34" customFormat="false" ht="15" hidden="false" customHeight="true" outlineLevel="0" collapsed="false">
      <c r="A34" s="10" t="n">
        <v>6</v>
      </c>
      <c r="B34" s="10" t="s">
        <v>73</v>
      </c>
      <c r="C34" s="10" t="s">
        <v>47</v>
      </c>
      <c r="D34" s="10" t="s">
        <v>34</v>
      </c>
      <c r="E34" s="10" t="s">
        <v>74</v>
      </c>
      <c r="F34" s="11" t="n">
        <f aca="false">SUMIFS('Tipos de Entrega'!$I$4:$I$594,'Tipos de Entrega'!$A$4:$A$594,RIGHT(TRIM(E34),2),'Tipos de Entrega'!$C$4:$C$594,"ROTA REGULAR")</f>
        <v>0</v>
      </c>
      <c r="G34" s="12"/>
      <c r="H34" s="13" t="n">
        <f aca="false">F34*G34</f>
        <v>0</v>
      </c>
      <c r="I34" s="13" t="n">
        <f aca="false">H34*4</f>
        <v>0</v>
      </c>
    </row>
    <row r="35" customFormat="false" ht="15" hidden="false" customHeight="true" outlineLevel="0" collapsed="false">
      <c r="A35" s="10" t="n">
        <v>6</v>
      </c>
      <c r="B35" s="10" t="s">
        <v>75</v>
      </c>
      <c r="C35" s="10" t="s">
        <v>47</v>
      </c>
      <c r="D35" s="10" t="s">
        <v>34</v>
      </c>
      <c r="E35" s="10" t="s">
        <v>76</v>
      </c>
      <c r="F35" s="11" t="n">
        <f aca="false">SUMIFS('Tipos de Entrega'!$I$4:$I$594,'Tipos de Entrega'!$A$4:$A$594,RIGHT(TRIM(E35),2),'Tipos de Entrega'!$C$4:$C$594,"ROTA REGULAR")</f>
        <v>0</v>
      </c>
      <c r="G35" s="12"/>
      <c r="H35" s="13" t="n">
        <f aca="false">F35*G35</f>
        <v>0</v>
      </c>
      <c r="I35" s="13" t="n">
        <f aca="false">H35*4</f>
        <v>0</v>
      </c>
    </row>
    <row r="36" customFormat="false" ht="15" hidden="false" customHeight="true" outlineLevel="0" collapsed="false">
      <c r="A36" s="10" t="n">
        <v>6</v>
      </c>
      <c r="B36" s="10" t="s">
        <v>77</v>
      </c>
      <c r="C36" s="10" t="s">
        <v>47</v>
      </c>
      <c r="D36" s="10" t="s">
        <v>34</v>
      </c>
      <c r="E36" s="10" t="s">
        <v>78</v>
      </c>
      <c r="F36" s="11" t="n">
        <f aca="false">SUMIFS('Tipos de Entrega'!$I$4:$I$594,'Tipos de Entrega'!$A$4:$A$594,RIGHT(TRIM(E36),2),'Tipos de Entrega'!$C$4:$C$594,"ROTA REGULAR")</f>
        <v>0</v>
      </c>
      <c r="G36" s="12"/>
      <c r="H36" s="13" t="n">
        <f aca="false">F36*G36</f>
        <v>0</v>
      </c>
      <c r="I36" s="13" t="n">
        <f aca="false">H36*4</f>
        <v>0</v>
      </c>
    </row>
    <row r="37" customFormat="false" ht="15" hidden="false" customHeight="true" outlineLevel="0" collapsed="false">
      <c r="A37" s="10" t="n">
        <v>6</v>
      </c>
      <c r="B37" s="10" t="s">
        <v>79</v>
      </c>
      <c r="C37" s="10" t="s">
        <v>47</v>
      </c>
      <c r="D37" s="10" t="s">
        <v>34</v>
      </c>
      <c r="E37" s="10" t="s">
        <v>80</v>
      </c>
      <c r="F37" s="11" t="n">
        <f aca="false">SUMIFS('Tipos de Entrega'!$I$4:$I$594,'Tipos de Entrega'!$A$4:$A$594,RIGHT(TRIM(E37),2),'Tipos de Entrega'!$C$4:$C$594,"ROTA REGULAR")</f>
        <v>0</v>
      </c>
      <c r="G37" s="12"/>
      <c r="H37" s="13" t="n">
        <f aca="false">F37*G37</f>
        <v>0</v>
      </c>
      <c r="I37" s="13" t="n">
        <f aca="false">H37*4</f>
        <v>0</v>
      </c>
    </row>
    <row r="38" customFormat="false" ht="15" hidden="false" customHeight="true" outlineLevel="0" collapsed="false">
      <c r="A38" s="10" t="n">
        <v>6</v>
      </c>
      <c r="B38" s="10" t="s">
        <v>81</v>
      </c>
      <c r="C38" s="10" t="s">
        <v>47</v>
      </c>
      <c r="D38" s="10" t="s">
        <v>34</v>
      </c>
      <c r="E38" s="10" t="s">
        <v>82</v>
      </c>
      <c r="F38" s="11" t="n">
        <f aca="false">SUMIFS('Tipos de Entrega'!$I$4:$I$594,'Tipos de Entrega'!$A$4:$A$594,RIGHT(TRIM(E38),2),'Tipos de Entrega'!$C$4:$C$594,"ROTA REGULAR")</f>
        <v>0</v>
      </c>
      <c r="G38" s="12"/>
      <c r="H38" s="13" t="n">
        <f aca="false">F38*G38</f>
        <v>0</v>
      </c>
      <c r="I38" s="13" t="n">
        <f aca="false">H38*4</f>
        <v>0</v>
      </c>
    </row>
    <row r="39" customFormat="false" ht="15" hidden="false" customHeight="true" outlineLevel="0" collapsed="false">
      <c r="A39" s="10" t="n">
        <v>6</v>
      </c>
      <c r="B39" s="10" t="s">
        <v>83</v>
      </c>
      <c r="C39" s="10" t="s">
        <v>47</v>
      </c>
      <c r="D39" s="10" t="s">
        <v>34</v>
      </c>
      <c r="E39" s="10" t="s">
        <v>84</v>
      </c>
      <c r="F39" s="11" t="n">
        <f aca="false">SUMIFS('Tipos de Entrega'!$I$4:$I$594,'Tipos de Entrega'!$A$4:$A$594,RIGHT(TRIM(E39),2),'Tipos de Entrega'!$C$4:$C$594,"ROTA REGULAR")</f>
        <v>0</v>
      </c>
      <c r="G39" s="12"/>
      <c r="H39" s="13" t="n">
        <f aca="false">F39*G39</f>
        <v>0</v>
      </c>
      <c r="I39" s="13" t="n">
        <f aca="false">H39*4</f>
        <v>0</v>
      </c>
    </row>
    <row r="40" customFormat="false" ht="15" hidden="false" customHeight="true" outlineLevel="0" collapsed="false">
      <c r="A40" s="10" t="n">
        <v>6</v>
      </c>
      <c r="B40" s="10" t="s">
        <v>85</v>
      </c>
      <c r="C40" s="10" t="s">
        <v>47</v>
      </c>
      <c r="D40" s="10" t="s">
        <v>34</v>
      </c>
      <c r="E40" s="10" t="s">
        <v>86</v>
      </c>
      <c r="F40" s="11" t="n">
        <f aca="false">SUMIFS('Tipos de Entrega'!$I$4:$I$594,'Tipos de Entrega'!$A$4:$A$594,RIGHT(TRIM(E40),2),'Tipos de Entrega'!$C$4:$C$594,"ROTA REGULAR")</f>
        <v>0</v>
      </c>
      <c r="G40" s="12"/>
      <c r="H40" s="13" t="n">
        <f aca="false">F40*G40</f>
        <v>0</v>
      </c>
      <c r="I40" s="13" t="n">
        <f aca="false">H40*4</f>
        <v>0</v>
      </c>
    </row>
    <row r="41" customFormat="false" ht="15" hidden="false" customHeight="true" outlineLevel="0" collapsed="false">
      <c r="A41" s="10" t="n">
        <v>6</v>
      </c>
      <c r="B41" s="10" t="s">
        <v>87</v>
      </c>
      <c r="C41" s="10" t="s">
        <v>47</v>
      </c>
      <c r="D41" s="10" t="s">
        <v>34</v>
      </c>
      <c r="E41" s="10" t="s">
        <v>88</v>
      </c>
      <c r="F41" s="11" t="n">
        <f aca="false">SUMIFS('Tipos de Entrega'!$I$4:$I$594,'Tipos de Entrega'!$A$4:$A$594,RIGHT(TRIM(E41),2),'Tipos de Entrega'!$C$4:$C$594,"ROTA REGULAR")</f>
        <v>0</v>
      </c>
      <c r="G41" s="12"/>
      <c r="H41" s="13" t="n">
        <f aca="false">F41*G41</f>
        <v>0</v>
      </c>
      <c r="I41" s="13" t="n">
        <f aca="false">H41*4</f>
        <v>0</v>
      </c>
    </row>
    <row r="42" customFormat="false" ht="15" hidden="false" customHeight="true" outlineLevel="0" collapsed="false">
      <c r="A42" s="10" t="n">
        <v>6</v>
      </c>
      <c r="B42" s="10" t="s">
        <v>89</v>
      </c>
      <c r="C42" s="10" t="s">
        <v>47</v>
      </c>
      <c r="D42" s="10" t="s">
        <v>34</v>
      </c>
      <c r="E42" s="10" t="s">
        <v>90</v>
      </c>
      <c r="F42" s="11" t="n">
        <f aca="false">SUMIFS('Tipos de Entrega'!$I$4:$I$594,'Tipos de Entrega'!$A$4:$A$594,RIGHT(TRIM(E42),2),'Tipos de Entrega'!$C$4:$C$594,"ROTA REGULAR")</f>
        <v>0</v>
      </c>
      <c r="G42" s="12"/>
      <c r="H42" s="13" t="n">
        <f aca="false">F42*G42</f>
        <v>0</v>
      </c>
      <c r="I42" s="13" t="n">
        <f aca="false">H42*4</f>
        <v>0</v>
      </c>
    </row>
    <row r="43" customFormat="false" ht="15" hidden="false" customHeight="true" outlineLevel="0" collapsed="false">
      <c r="A43" s="10" t="n">
        <v>6</v>
      </c>
      <c r="B43" s="10" t="s">
        <v>91</v>
      </c>
      <c r="C43" s="10" t="s">
        <v>47</v>
      </c>
      <c r="D43" s="10" t="s">
        <v>34</v>
      </c>
      <c r="E43" s="10" t="s">
        <v>92</v>
      </c>
      <c r="F43" s="11" t="n">
        <f aca="false">SUMIFS('Tipos de Entrega'!$I$4:$I$594,'Tipos de Entrega'!$A$4:$A$594,RIGHT(TRIM(E43),2),'Tipos de Entrega'!$C$4:$C$594,"ROTA REGULAR")</f>
        <v>0</v>
      </c>
      <c r="G43" s="12"/>
      <c r="H43" s="13" t="n">
        <f aca="false">F43*G43</f>
        <v>0</v>
      </c>
      <c r="I43" s="13" t="n">
        <f aca="false">H43*4</f>
        <v>0</v>
      </c>
    </row>
    <row r="44" customFormat="false" ht="15" hidden="false" customHeight="true" outlineLevel="0" collapsed="false">
      <c r="A44" s="10" t="n">
        <v>6</v>
      </c>
      <c r="B44" s="10" t="s">
        <v>93</v>
      </c>
      <c r="C44" s="10" t="s">
        <v>47</v>
      </c>
      <c r="D44" s="10" t="s">
        <v>34</v>
      </c>
      <c r="E44" s="10" t="s">
        <v>94</v>
      </c>
      <c r="F44" s="11" t="n">
        <f aca="false">SUMIFS('Tipos de Entrega'!$I$4:$I$594,'Tipos de Entrega'!$A$4:$A$594,RIGHT(TRIM(E44),2),'Tipos de Entrega'!$C$4:$C$594,"ROTA REGULAR")</f>
        <v>0</v>
      </c>
      <c r="G44" s="12"/>
      <c r="H44" s="13" t="n">
        <f aca="false">F44*G44</f>
        <v>0</v>
      </c>
      <c r="I44" s="13" t="n">
        <f aca="false">H44*4</f>
        <v>0</v>
      </c>
    </row>
    <row r="45" customFormat="false" ht="15" hidden="false" customHeight="true" outlineLevel="0" collapsed="false">
      <c r="A45" s="10" t="n">
        <v>6</v>
      </c>
      <c r="B45" s="10" t="s">
        <v>95</v>
      </c>
      <c r="C45" s="10" t="s">
        <v>47</v>
      </c>
      <c r="D45" s="10" t="s">
        <v>34</v>
      </c>
      <c r="E45" s="10" t="s">
        <v>96</v>
      </c>
      <c r="F45" s="11" t="n">
        <f aca="false">SUMIFS('Tipos de Entrega'!$I$4:$I$594,'Tipos de Entrega'!$A$4:$A$594,RIGHT(TRIM(E45),2),'Tipos de Entrega'!$C$4:$C$594,"ROTA REGULAR")</f>
        <v>0</v>
      </c>
      <c r="G45" s="12"/>
      <c r="H45" s="13" t="n">
        <f aca="false">F45*G45</f>
        <v>0</v>
      </c>
      <c r="I45" s="13" t="n">
        <f aca="false">H45*4</f>
        <v>0</v>
      </c>
    </row>
    <row r="46" customFormat="false" ht="15" hidden="false" customHeight="true" outlineLevel="0" collapsed="false">
      <c r="A46" s="10" t="n">
        <v>6</v>
      </c>
      <c r="B46" s="10" t="s">
        <v>97</v>
      </c>
      <c r="C46" s="10" t="s">
        <v>47</v>
      </c>
      <c r="D46" s="10" t="s">
        <v>34</v>
      </c>
      <c r="E46" s="10" t="s">
        <v>98</v>
      </c>
      <c r="F46" s="11" t="n">
        <f aca="false">SUMIFS('Tipos de Entrega'!$I$4:$I$594,'Tipos de Entrega'!$A$4:$A$594,RIGHT(TRIM(E46),2),'Tipos de Entrega'!$C$4:$C$594,"ROTA REGULAR")</f>
        <v>0</v>
      </c>
      <c r="G46" s="12"/>
      <c r="H46" s="13" t="n">
        <f aca="false">F46*G46</f>
        <v>0</v>
      </c>
      <c r="I46" s="13" t="n">
        <f aca="false">H46*4</f>
        <v>0</v>
      </c>
    </row>
    <row r="47" customFormat="false" ht="15" hidden="false" customHeight="true" outlineLevel="0" collapsed="false">
      <c r="A47" s="10" t="n">
        <v>6</v>
      </c>
      <c r="B47" s="10" t="s">
        <v>99</v>
      </c>
      <c r="C47" s="10" t="s">
        <v>47</v>
      </c>
      <c r="D47" s="10" t="s">
        <v>34</v>
      </c>
      <c r="E47" s="10" t="s">
        <v>100</v>
      </c>
      <c r="F47" s="11" t="n">
        <f aca="false">SUMIFS('Tipos de Entrega'!$I$4:$I$594,'Tipos de Entrega'!$A$4:$A$594,RIGHT(TRIM(E47),2),'Tipos de Entrega'!$C$4:$C$594,"ROTA REGULAR")</f>
        <v>0</v>
      </c>
      <c r="G47" s="12"/>
      <c r="H47" s="13" t="n">
        <f aca="false">F47*G47</f>
        <v>0</v>
      </c>
      <c r="I47" s="13" t="n">
        <f aca="false">H47*4</f>
        <v>0</v>
      </c>
    </row>
    <row r="48" customFormat="false" ht="15.75" hidden="false" customHeight="true" outlineLevel="0" collapsed="false">
      <c r="A48" s="10" t="n">
        <v>7</v>
      </c>
      <c r="B48" s="10" t="s">
        <v>101</v>
      </c>
      <c r="C48" s="10" t="s">
        <v>102</v>
      </c>
      <c r="D48" s="10" t="s">
        <v>103</v>
      </c>
      <c r="E48" s="10" t="s">
        <v>104</v>
      </c>
      <c r="F48" s="11" t="n">
        <f aca="false">COUNTIF('Tipos de Entrega'!$C:$C,"ROTA ESPECIAL")</f>
        <v>0</v>
      </c>
      <c r="G48" s="13" t="n">
        <f aca="false">SUMIF('Tipos de Entrega'!$C:$C,"ROTA ESPECIAL",'Tipos de Entrega'!$D:$D)</f>
        <v>0</v>
      </c>
      <c r="H48" s="13" t="n">
        <f aca="false">G48</f>
        <v>0</v>
      </c>
      <c r="I48" s="13" t="n">
        <f aca="false">H48*4</f>
        <v>0</v>
      </c>
    </row>
    <row r="49" customFormat="false" ht="15" hidden="false" customHeight="true" outlineLevel="0" collapsed="false">
      <c r="A49" s="10" t="n">
        <v>8</v>
      </c>
      <c r="B49" s="10" t="s">
        <v>105</v>
      </c>
      <c r="C49" s="10" t="s">
        <v>106</v>
      </c>
      <c r="D49" s="10" t="s">
        <v>34</v>
      </c>
      <c r="E49" s="10" t="s">
        <v>107</v>
      </c>
      <c r="F49" s="15" t="n">
        <f aca="false">(SUMIFS('Tipos de Entrega'!$I$4:$I$594,'Tipos de Entrega'!$S$4:$S$594,"Terrestre")+SUMIFS('Tipos de Entrega'!$F$4:$F$594,'Tipos de Entrega'!$S$4:$S$594,"&lt;&gt;Terrestre")/1000)*5%</f>
        <v>13339.4617</v>
      </c>
      <c r="G49" s="12"/>
      <c r="H49" s="13" t="n">
        <f aca="false">F49*G49</f>
        <v>0</v>
      </c>
      <c r="I49" s="13" t="n">
        <f aca="false">H49*4</f>
        <v>0</v>
      </c>
    </row>
    <row r="50" customFormat="false" ht="15" hidden="false" customHeight="true" outlineLevel="0" collapsed="false">
      <c r="A50" s="10" t="n">
        <v>9</v>
      </c>
      <c r="B50" s="10" t="s">
        <v>108</v>
      </c>
      <c r="C50" s="10" t="s">
        <v>109</v>
      </c>
      <c r="D50" s="10" t="s">
        <v>110</v>
      </c>
      <c r="E50" s="10" t="s">
        <v>111</v>
      </c>
      <c r="F50" s="11" t="s">
        <v>112</v>
      </c>
      <c r="G50" s="12"/>
      <c r="H50" s="13" t="str">
        <f aca="false">F50</f>
        <v>-</v>
      </c>
      <c r="I50" s="13" t="s">
        <v>112</v>
      </c>
    </row>
    <row r="51" customFormat="false" ht="15" hidden="false" customHeight="true" outlineLevel="0" collapsed="false">
      <c r="A51" s="10" t="n">
        <v>10</v>
      </c>
      <c r="B51" s="10" t="s">
        <v>113</v>
      </c>
      <c r="C51" s="10" t="s">
        <v>114</v>
      </c>
      <c r="D51" s="10" t="s">
        <v>115</v>
      </c>
      <c r="E51" s="10" t="s">
        <v>116</v>
      </c>
      <c r="F51" s="11" t="n">
        <v>20000</v>
      </c>
      <c r="G51" s="12"/>
      <c r="H51" s="13" t="n">
        <f aca="false">F51*G51</f>
        <v>0</v>
      </c>
      <c r="I51" s="13" t="n">
        <f aca="false">H51*4</f>
        <v>0</v>
      </c>
    </row>
    <row r="52" customFormat="false" ht="15" hidden="false" customHeight="true" outlineLevel="0" collapsed="false">
      <c r="A52" s="10" t="n">
        <v>11</v>
      </c>
      <c r="B52" s="10" t="s">
        <v>117</v>
      </c>
      <c r="C52" s="10" t="s">
        <v>118</v>
      </c>
      <c r="D52" s="10" t="s">
        <v>119</v>
      </c>
      <c r="E52" s="10" t="s">
        <v>116</v>
      </c>
      <c r="F52" s="11" t="n">
        <v>1000</v>
      </c>
      <c r="G52" s="12"/>
      <c r="H52" s="13" t="n">
        <f aca="false">F52*G52</f>
        <v>0</v>
      </c>
      <c r="I52" s="13" t="n">
        <f aca="false">H52*4</f>
        <v>0</v>
      </c>
    </row>
    <row r="53" customFormat="false" ht="15" hidden="false" customHeight="true" outlineLevel="0" collapsed="false">
      <c r="A53" s="16" t="s">
        <v>120</v>
      </c>
      <c r="B53" s="16"/>
      <c r="C53" s="16"/>
      <c r="D53" s="16"/>
      <c r="E53" s="16"/>
      <c r="F53" s="16"/>
      <c r="G53" s="16"/>
      <c r="H53" s="16"/>
      <c r="I53" s="17" t="e">
        <f aca="false">SUM(I11:I52)</f>
        <v>#DIV/0!</v>
      </c>
    </row>
    <row r="54" customFormat="false" ht="15" hidden="false" customHeight="true" outlineLevel="0" collapsed="false">
      <c r="A54" s="18" t="s">
        <v>121</v>
      </c>
      <c r="B54" s="18"/>
      <c r="C54" s="18"/>
      <c r="D54" s="18"/>
      <c r="E54" s="18"/>
      <c r="F54" s="18"/>
      <c r="G54" s="18"/>
      <c r="H54" s="18"/>
      <c r="I54" s="18"/>
    </row>
    <row r="55" customFormat="false" ht="15" hidden="false" customHeight="true" outlineLevel="0" collapsed="false">
      <c r="A55" s="18" t="s">
        <v>122</v>
      </c>
      <c r="B55" s="18"/>
      <c r="C55" s="18"/>
      <c r="D55" s="18"/>
      <c r="E55" s="18"/>
      <c r="F55" s="18"/>
      <c r="G55" s="18"/>
      <c r="H55" s="18"/>
      <c r="I55" s="18"/>
    </row>
    <row r="56" customFormat="false" ht="15" hidden="false" customHeight="true" outlineLevel="0" collapsed="false">
      <c r="A56" s="18" t="s">
        <v>123</v>
      </c>
      <c r="B56" s="18"/>
      <c r="C56" s="18"/>
      <c r="D56" s="18"/>
      <c r="E56" s="18"/>
      <c r="F56" s="18"/>
      <c r="G56" s="18"/>
      <c r="H56" s="18"/>
      <c r="I56" s="18"/>
    </row>
    <row r="57" customFormat="false" ht="17.25" hidden="false" customHeight="true" outlineLevel="0" collapsed="false">
      <c r="A57" s="18" t="s">
        <v>124</v>
      </c>
      <c r="B57" s="18"/>
      <c r="C57" s="18"/>
      <c r="D57" s="18"/>
      <c r="E57" s="18"/>
      <c r="F57" s="18"/>
      <c r="G57" s="18"/>
      <c r="H57" s="18"/>
      <c r="I57" s="18"/>
    </row>
    <row r="58" customFormat="false" ht="15" hidden="true" customHeight="true" outlineLevel="0" collapsed="false">
      <c r="F58" s="19"/>
      <c r="G58" s="20"/>
    </row>
    <row r="59" customFormat="false" ht="21.75" hidden="true" customHeight="true" outlineLevel="0" collapsed="false">
      <c r="F59" s="19"/>
      <c r="G59" s="20"/>
    </row>
    <row r="60" customFormat="false" ht="15" hidden="true" customHeight="true" outlineLevel="0" collapsed="false">
      <c r="F60" s="19"/>
      <c r="G60" s="20"/>
    </row>
  </sheetData>
  <sheetProtection sheet="true" formatColumns="false" formatRows="false" autoFilter="false"/>
  <mergeCells count="20">
    <mergeCell ref="A1:I1"/>
    <mergeCell ref="A2:I2"/>
    <mergeCell ref="A3:C3"/>
    <mergeCell ref="D3:I3"/>
    <mergeCell ref="A4:C4"/>
    <mergeCell ref="D4:I4"/>
    <mergeCell ref="A5:C5"/>
    <mergeCell ref="D5:I5"/>
    <mergeCell ref="A6:C6"/>
    <mergeCell ref="D6:I6"/>
    <mergeCell ref="A7:C7"/>
    <mergeCell ref="D7:I7"/>
    <mergeCell ref="A8:C8"/>
    <mergeCell ref="D8:I8"/>
    <mergeCell ref="A9:I9"/>
    <mergeCell ref="A53:H53"/>
    <mergeCell ref="A54:I54"/>
    <mergeCell ref="A55:I55"/>
    <mergeCell ref="A56:I56"/>
    <mergeCell ref="A57:I5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D5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595" activePane="bottomLeft" state="frozen"/>
      <selection pane="topLeft" activeCell="A1" activeCellId="0" sqref="A1"/>
      <selection pane="bottomLeft" activeCell="A595" activeCellId="0" sqref="A595"/>
    </sheetView>
  </sheetViews>
  <sheetFormatPr defaultColWidth="14.43359375" defaultRowHeight="15" zeroHeight="true" outlineLevelRow="0" outlineLevelCol="0"/>
  <cols>
    <col collapsed="false" customWidth="true" hidden="false" outlineLevel="0" max="1" min="1" style="1" width="4.57"/>
    <col collapsed="false" customWidth="true" hidden="false" outlineLevel="0" max="3" min="2" style="1" width="28.86"/>
    <col collapsed="false" customWidth="true" hidden="false" outlineLevel="0" max="4" min="4" style="1" width="31.57"/>
    <col collapsed="false" customWidth="true" hidden="false" outlineLevel="0" max="5" min="5" style="1" width="22.71"/>
    <col collapsed="false" customWidth="true" hidden="false" outlineLevel="0" max="6" min="6" style="1" width="23.86"/>
    <col collapsed="false" customWidth="true" hidden="true" outlineLevel="0" max="7" min="7" style="1" width="35.29"/>
    <col collapsed="false" customWidth="true" hidden="false" outlineLevel="0" max="8" min="8" style="1" width="31"/>
    <col collapsed="false" customWidth="true" hidden="false" outlineLevel="0" max="9" min="9" style="1" width="20.29"/>
    <col collapsed="false" customWidth="true" hidden="false" outlineLevel="0" max="10" min="10" style="1" width="53.71"/>
    <col collapsed="false" customWidth="true" hidden="false" outlineLevel="0" max="11" min="11" style="1" width="26"/>
    <col collapsed="false" customWidth="true" hidden="false" outlineLevel="0" max="12" min="12" style="1" width="35.57"/>
    <col collapsed="false" customWidth="true" hidden="false" outlineLevel="0" max="13" min="13" style="1" width="49"/>
    <col collapsed="false" customWidth="true" hidden="true" outlineLevel="0" max="14" min="14" style="1" width="79.43"/>
    <col collapsed="false" customWidth="true" hidden="true" outlineLevel="0" max="15" min="15" style="1" width="15.29"/>
    <col collapsed="false" customWidth="true" hidden="true" outlineLevel="0" max="16" min="16" style="1" width="44.43"/>
    <col collapsed="false" customWidth="true" hidden="false" outlineLevel="0" max="18" min="17" style="1" width="20.57"/>
    <col collapsed="false" customWidth="true" hidden="false" outlineLevel="0" max="19" min="19" style="1" width="33.71"/>
    <col collapsed="false" customWidth="true" hidden="false" outlineLevel="0" max="20" min="20" style="1" width="116.57"/>
    <col collapsed="false" customWidth="true" hidden="false" outlineLevel="0" max="21" min="21" style="1" width="10.43"/>
    <col collapsed="false" customWidth="true" hidden="false" outlineLevel="0" max="22" min="22" style="1" width="21.57"/>
    <col collapsed="false" customWidth="true" hidden="true" outlineLevel="0" max="30" min="23" style="1" width="11.57"/>
    <col collapsed="false" customWidth="false" hidden="true" outlineLevel="0" max="16384" min="31" style="1" width="14.43"/>
  </cols>
  <sheetData>
    <row r="1" customFormat="false" ht="15" hidden="false" customHeight="true" outlineLevel="0" collapsed="false">
      <c r="A1" s="21" t="s">
        <v>125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customFormat="false" ht="40.5" hidden="false" customHeight="true" outlineLevel="0" collapsed="false">
      <c r="A2" s="18" t="s">
        <v>126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</row>
    <row r="3" customFormat="false" ht="34.5" hidden="false" customHeight="true" outlineLevel="0" collapsed="false">
      <c r="A3" s="22" t="s">
        <v>127</v>
      </c>
      <c r="B3" s="22" t="s">
        <v>128</v>
      </c>
      <c r="C3" s="22" t="s">
        <v>129</v>
      </c>
      <c r="D3" s="23" t="s">
        <v>130</v>
      </c>
      <c r="E3" s="23" t="s">
        <v>131</v>
      </c>
      <c r="F3" s="23" t="s">
        <v>132</v>
      </c>
      <c r="G3" s="22" t="s">
        <v>133</v>
      </c>
      <c r="H3" s="23" t="s">
        <v>134</v>
      </c>
      <c r="I3" s="23" t="s">
        <v>135</v>
      </c>
      <c r="J3" s="22" t="s">
        <v>136</v>
      </c>
      <c r="K3" s="24" t="s">
        <v>137</v>
      </c>
      <c r="L3" s="24" t="s">
        <v>138</v>
      </c>
      <c r="M3" s="22" t="s">
        <v>139</v>
      </c>
      <c r="N3" s="22" t="s">
        <v>140</v>
      </c>
      <c r="O3" s="22" t="s">
        <v>141</v>
      </c>
      <c r="P3" s="22" t="s">
        <v>142</v>
      </c>
      <c r="Q3" s="22" t="s">
        <v>143</v>
      </c>
      <c r="R3" s="22" t="s">
        <v>144</v>
      </c>
      <c r="S3" s="24" t="s">
        <v>145</v>
      </c>
      <c r="T3" s="22" t="s">
        <v>146</v>
      </c>
      <c r="U3" s="22" t="s">
        <v>147</v>
      </c>
      <c r="V3" s="24" t="s">
        <v>148</v>
      </c>
      <c r="W3" s="24"/>
      <c r="X3" s="24"/>
      <c r="Y3" s="24"/>
    </row>
    <row r="4" customFormat="false" ht="15" hidden="false" customHeight="true" outlineLevel="0" collapsed="false">
      <c r="A4" s="25" t="s">
        <v>149</v>
      </c>
      <c r="B4" s="11" t="str">
        <f aca="false">IF(OR(A4="AC",A4="AM",A4="AP",A4="PA",A4="RO",A4="RR",A4="TO"),"Manaus/AM",IF(OR(A4="AL",A4="BA",A4="CE",A4="MA",A4="PB",A4="PE",A4="PI",A4="RN",A4="SE"),"Recife/PE",IF(OR(A4="MT",A4="MS",A4="GO",A4="DF"),"Campo Grande/MS",IF(OR(A4="SC",A4="PR",A4="RS",A4="MG",A4="ES",A4="SP",A4="RJ"),"Curitiba/PR","VERIFICAR UF"))))</f>
        <v>Manaus/AM</v>
      </c>
      <c r="C4" s="26"/>
      <c r="D4" s="27"/>
      <c r="E4" s="28" t="n">
        <f aca="false">IFERROR(INDEX('ANEXO IV - Kits por Polo'!$F$2:$F$615,MATCH($M4&amp;"|"&amp;$K4&amp;"|"&amp;$A4&amp;"|"&amp;$J4,'ANEXO IV - Kits por Polo'!$I$2:$I$615,0)),0)</f>
        <v>58</v>
      </c>
      <c r="F4" s="28" t="n">
        <f aca="false">IFERROR(INDEX('ANEXO IV - Kits por Polo'!$G$2:$G$615,MATCH($M4&amp;"|"&amp;$K4&amp;"|"&amp;$A4&amp;"|"&amp;$J4,'ANEXO IV - Kits por Polo'!$I$2:$I$615,0)),0)</f>
        <v>528833</v>
      </c>
      <c r="G4" s="29" t="s">
        <v>150</v>
      </c>
      <c r="H4" s="28" t="n">
        <f aca="false">IFERROR(INDEX('ANEXO IV - Kits por Polo'!$H$2:$H$615,MATCH($M4&amp;"|"&amp;$K4&amp;"|"&amp;$A4&amp;"|"&amp;$J4,'ANEXO IV - Kits por Polo'!$I$2:$I$615,0)),0)</f>
        <v>3010.8</v>
      </c>
      <c r="I4" s="28" t="n">
        <f aca="false">MAX(F4/1000,H4*0.3)</f>
        <v>903.24</v>
      </c>
      <c r="J4" s="30" t="s">
        <v>151</v>
      </c>
      <c r="K4" s="31" t="s">
        <v>136</v>
      </c>
      <c r="L4" s="31" t="s">
        <v>152</v>
      </c>
      <c r="M4" s="30" t="s">
        <v>150</v>
      </c>
      <c r="N4" s="30" t="s">
        <v>153</v>
      </c>
      <c r="O4" s="29" t="n">
        <v>7036302</v>
      </c>
      <c r="P4" s="25" t="s">
        <v>154</v>
      </c>
      <c r="Q4" s="32" t="n">
        <v>-7.61304149272196</v>
      </c>
      <c r="R4" s="32" t="n">
        <v>-72.6833008044458</v>
      </c>
      <c r="S4" s="31" t="s">
        <v>155</v>
      </c>
      <c r="T4" s="33" t="s">
        <v>156</v>
      </c>
      <c r="U4" s="29" t="n">
        <v>69980000</v>
      </c>
      <c r="V4" s="34" t="s">
        <v>157</v>
      </c>
      <c r="W4" s="34"/>
      <c r="X4" s="34"/>
      <c r="Y4" s="34"/>
    </row>
    <row r="5" customFormat="false" ht="15" hidden="false" customHeight="true" outlineLevel="0" collapsed="false">
      <c r="A5" s="35" t="s">
        <v>149</v>
      </c>
      <c r="B5" s="11" t="str">
        <f aca="false">IF(OR(A5="AC",A5="AM",A5="AP",A5="PA",A5="RO",A5="RR",A5="TO"),"Manaus/AM",IF(OR(A5="AL",A5="BA",A5="CE",A5="MA",A5="PB",A5="PE",A5="PI",A5="RN",A5="SE"),"Recife/PE",IF(OR(A5="MT",A5="MS",A5="GO",A5="DF"),"Campo Grande/MS",IF(OR(A5="SC",A5="PR",A5="RS",A5="MG",A5="ES",A5="SP",A5="RJ"),"Curitiba/PR","VERIFICAR UF"))))</f>
        <v>Manaus/AM</v>
      </c>
      <c r="C5" s="26"/>
      <c r="D5" s="27"/>
      <c r="E5" s="36" t="n">
        <f aca="false">IFERROR(INDEX('ANEXO IV - Kits por Polo'!$F$2:$F$615,MATCH($M5&amp;"|"&amp;$K5&amp;"|"&amp;$A5&amp;"|"&amp;$J5,'ANEXO IV - Kits por Polo'!$I$2:$I$615,0)),0)</f>
        <v>37</v>
      </c>
      <c r="F5" s="36" t="n">
        <f aca="false">IFERROR(INDEX('ANEXO IV - Kits por Polo'!$G$2:$G$615,MATCH($M5&amp;"|"&amp;$K5&amp;"|"&amp;$A5&amp;"|"&amp;$J5,'ANEXO IV - Kits por Polo'!$I$2:$I$615,0)),0)</f>
        <v>388100</v>
      </c>
      <c r="G5" s="37" t="s">
        <v>150</v>
      </c>
      <c r="H5" s="36" t="n">
        <f aca="false">IFERROR(INDEX('ANEXO IV - Kits por Polo'!$H$2:$H$615,MATCH($M5&amp;"|"&amp;$K5&amp;"|"&amp;$A5&amp;"|"&amp;$J5,'ANEXO IV - Kits por Polo'!$I$2:$I$615,0)),0)</f>
        <v>2171.13</v>
      </c>
      <c r="I5" s="36" t="n">
        <f aca="false">MAX(F5/1000,H5*0.3)</f>
        <v>651.339</v>
      </c>
      <c r="J5" s="38" t="s">
        <v>151</v>
      </c>
      <c r="K5" s="39" t="s">
        <v>158</v>
      </c>
      <c r="L5" s="39" t="s">
        <v>159</v>
      </c>
      <c r="M5" s="38" t="s">
        <v>150</v>
      </c>
      <c r="N5" s="38" t="s">
        <v>160</v>
      </c>
      <c r="O5" s="37" t="s">
        <v>161</v>
      </c>
      <c r="P5" s="35" t="s">
        <v>162</v>
      </c>
      <c r="Q5" s="40" t="n">
        <v>-7.77289726188403</v>
      </c>
      <c r="R5" s="40" t="n">
        <v>-72.2011971162312</v>
      </c>
      <c r="S5" s="39" t="s">
        <v>155</v>
      </c>
      <c r="T5" s="41" t="s">
        <v>163</v>
      </c>
      <c r="U5" s="37" t="n">
        <v>69980000</v>
      </c>
      <c r="V5" s="42" t="s">
        <v>164</v>
      </c>
      <c r="W5" s="42"/>
      <c r="X5" s="42"/>
      <c r="Y5" s="42"/>
    </row>
    <row r="6" customFormat="false" ht="15" hidden="false" customHeight="true" outlineLevel="0" collapsed="false">
      <c r="A6" s="25" t="s">
        <v>149</v>
      </c>
      <c r="B6" s="11" t="str">
        <f aca="false">IF(OR(A6="AC",A6="AM",A6="AP",A6="PA",A6="RO",A6="RR",A6="TO"),"Manaus/AM",IF(OR(A6="AL",A6="BA",A6="CE",A6="MA",A6="PB",A6="PE",A6="PI",A6="RN",A6="SE"),"Recife/PE",IF(OR(A6="MT",A6="MS",A6="GO",A6="DF"),"Campo Grande/MS",IF(OR(A6="SC",A6="PR",A6="RS",A6="MG",A6="ES",A6="SP",A6="RJ"),"Curitiba/PR","VERIFICAR UF"))))</f>
        <v>Manaus/AM</v>
      </c>
      <c r="C6" s="26"/>
      <c r="D6" s="27"/>
      <c r="E6" s="28" t="n">
        <f aca="false">IFERROR(INDEX('ANEXO IV - Kits por Polo'!$F$2:$F$615,MATCH($M6&amp;"|"&amp;$K6&amp;"|"&amp;$A6&amp;"|"&amp;$J6,'ANEXO IV - Kits por Polo'!$I$2:$I$615,0)),0)</f>
        <v>87</v>
      </c>
      <c r="F6" s="28" t="n">
        <f aca="false">IFERROR(INDEX('ANEXO IV - Kits por Polo'!$G$2:$G$615,MATCH($M6&amp;"|"&amp;$K6&amp;"|"&amp;$A6&amp;"|"&amp;$J6,'ANEXO IV - Kits por Polo'!$I$2:$I$615,0)),0)</f>
        <v>961652</v>
      </c>
      <c r="G6" s="29" t="s">
        <v>165</v>
      </c>
      <c r="H6" s="28" t="n">
        <f aca="false">IFERROR(INDEX('ANEXO IV - Kits por Polo'!$H$2:$H$615,MATCH($M6&amp;"|"&amp;$K6&amp;"|"&amp;$A6&amp;"|"&amp;$J6,'ANEXO IV - Kits por Polo'!$I$2:$I$615,0)),0)</f>
        <v>5348.07</v>
      </c>
      <c r="I6" s="28" t="n">
        <f aca="false">MAX(F6/1000,H6*0.3)</f>
        <v>1604.421</v>
      </c>
      <c r="J6" s="30" t="s">
        <v>151</v>
      </c>
      <c r="K6" s="31" t="s">
        <v>158</v>
      </c>
      <c r="L6" s="31" t="s">
        <v>166</v>
      </c>
      <c r="M6" s="30" t="s">
        <v>165</v>
      </c>
      <c r="N6" s="30" t="s">
        <v>167</v>
      </c>
      <c r="O6" s="29" t="s">
        <v>168</v>
      </c>
      <c r="P6" s="25" t="s">
        <v>169</v>
      </c>
      <c r="Q6" s="32" t="n">
        <v>-8.16354954563159</v>
      </c>
      <c r="R6" s="32" t="n">
        <v>-70.3516303615556</v>
      </c>
      <c r="S6" s="31" t="s">
        <v>155</v>
      </c>
      <c r="T6" s="33" t="s">
        <v>170</v>
      </c>
      <c r="U6" s="29" t="n">
        <v>69960000</v>
      </c>
      <c r="V6" s="34" t="s">
        <v>171</v>
      </c>
      <c r="W6" s="34"/>
      <c r="X6" s="34"/>
      <c r="Y6" s="34"/>
    </row>
    <row r="7" customFormat="false" ht="15" hidden="false" customHeight="true" outlineLevel="0" collapsed="false">
      <c r="A7" s="35" t="s">
        <v>149</v>
      </c>
      <c r="B7" s="11" t="str">
        <f aca="false">IF(OR(A7="AC",A7="AM",A7="AP",A7="PA",A7="RO",A7="RR",A7="TO"),"Manaus/AM",IF(OR(A7="AL",A7="BA",A7="CE",A7="MA",A7="PB",A7="PE",A7="PI",A7="RN",A7="SE"),"Recife/PE",IF(OR(A7="MT",A7="MS",A7="GO",A7="DF"),"Campo Grande/MS",IF(OR(A7="SC",A7="PR",A7="RS",A7="MG",A7="ES",A7="SP",A7="RJ"),"Curitiba/PR","VERIFICAR UF"))))</f>
        <v>Manaus/AM</v>
      </c>
      <c r="C7" s="26"/>
      <c r="D7" s="27"/>
      <c r="E7" s="36" t="n">
        <f aca="false">IFERROR(INDEX('ANEXO IV - Kits por Polo'!$F$2:$F$615,MATCH($M7&amp;"|"&amp;$K7&amp;"|"&amp;$A7&amp;"|"&amp;$J7,'ANEXO IV - Kits por Polo'!$I$2:$I$615,0)),0)</f>
        <v>42</v>
      </c>
      <c r="F7" s="36" t="n">
        <f aca="false">IFERROR(INDEX('ANEXO IV - Kits por Polo'!$G$2:$G$615,MATCH($M7&amp;"|"&amp;$K7&amp;"|"&amp;$A7&amp;"|"&amp;$J7,'ANEXO IV - Kits por Polo'!$I$2:$I$615,0)),0)</f>
        <v>458515</v>
      </c>
      <c r="G7" s="37" t="s">
        <v>172</v>
      </c>
      <c r="H7" s="36" t="n">
        <f aca="false">IFERROR(INDEX('ANEXO IV - Kits por Polo'!$H$2:$H$615,MATCH($M7&amp;"|"&amp;$K7&amp;"|"&amp;$A7&amp;"|"&amp;$J7,'ANEXO IV - Kits por Polo'!$I$2:$I$615,0)),0)</f>
        <v>2553.46</v>
      </c>
      <c r="I7" s="36" t="n">
        <f aca="false">MAX(F7/1000,H7*0.3)</f>
        <v>766.038</v>
      </c>
      <c r="J7" s="38" t="s">
        <v>151</v>
      </c>
      <c r="K7" s="39" t="s">
        <v>158</v>
      </c>
      <c r="L7" s="39" t="s">
        <v>166</v>
      </c>
      <c r="M7" s="38" t="s">
        <v>172</v>
      </c>
      <c r="N7" s="38" t="s">
        <v>173</v>
      </c>
      <c r="O7" s="37" t="s">
        <v>174</v>
      </c>
      <c r="P7" s="35" t="s">
        <v>175</v>
      </c>
      <c r="Q7" s="40" t="n">
        <v>-9.19105409216452</v>
      </c>
      <c r="R7" s="40" t="n">
        <v>-71.9479162971926</v>
      </c>
      <c r="S7" s="39" t="s">
        <v>176</v>
      </c>
      <c r="T7" s="41" t="s">
        <v>177</v>
      </c>
      <c r="U7" s="37" t="n">
        <v>69975000</v>
      </c>
      <c r="V7" s="42" t="s">
        <v>178</v>
      </c>
      <c r="W7" s="42"/>
      <c r="X7" s="42"/>
      <c r="Y7" s="42"/>
    </row>
    <row r="8" customFormat="false" ht="15" hidden="false" customHeight="true" outlineLevel="0" collapsed="false">
      <c r="A8" s="25" t="s">
        <v>149</v>
      </c>
      <c r="B8" s="11" t="str">
        <f aca="false">IF(OR(A8="AC",A8="AM",A8="AP",A8="PA",A8="RO",A8="RR",A8="TO"),"Manaus/AM",IF(OR(A8="AL",A8="BA",A8="CE",A8="MA",A8="PB",A8="PE",A8="PI",A8="RN",A8="SE"),"Recife/PE",IF(OR(A8="MT",A8="MS",A8="GO",A8="DF"),"Campo Grande/MS",IF(OR(A8="SC",A8="PR",A8="RS",A8="MG",A8="ES",A8="SP",A8="RJ"),"Curitiba/PR","VERIFICAR UF"))))</f>
        <v>Manaus/AM</v>
      </c>
      <c r="C8" s="26"/>
      <c r="D8" s="27"/>
      <c r="E8" s="28" t="n">
        <f aca="false">IFERROR(INDEX('ANEXO IV - Kits por Polo'!$F$2:$F$615,MATCH($M8&amp;"|"&amp;$K8&amp;"|"&amp;$A8&amp;"|"&amp;$J8,'ANEXO IV - Kits por Polo'!$I$2:$I$615,0)),0)</f>
        <v>48</v>
      </c>
      <c r="F8" s="28" t="n">
        <f aca="false">IFERROR(INDEX('ANEXO IV - Kits por Polo'!$G$2:$G$615,MATCH($M8&amp;"|"&amp;$K8&amp;"|"&amp;$A8&amp;"|"&amp;$J8,'ANEXO IV - Kits por Polo'!$I$2:$I$615,0)),0)</f>
        <v>535889</v>
      </c>
      <c r="G8" s="29" t="s">
        <v>179</v>
      </c>
      <c r="H8" s="28" t="n">
        <f aca="false">IFERROR(INDEX('ANEXO IV - Kits por Polo'!$H$2:$H$615,MATCH($M8&amp;"|"&amp;$K8&amp;"|"&amp;$A8&amp;"|"&amp;$J8,'ANEXO IV - Kits por Polo'!$I$2:$I$615,0)),0)</f>
        <v>2977</v>
      </c>
      <c r="I8" s="28" t="n">
        <f aca="false">MAX(F8/1000,H8*0.3)</f>
        <v>893.1</v>
      </c>
      <c r="J8" s="30" t="s">
        <v>151</v>
      </c>
      <c r="K8" s="31" t="s">
        <v>158</v>
      </c>
      <c r="L8" s="31" t="s">
        <v>166</v>
      </c>
      <c r="M8" s="30" t="s">
        <v>179</v>
      </c>
      <c r="N8" s="30" t="s">
        <v>180</v>
      </c>
      <c r="O8" s="29" t="s">
        <v>181</v>
      </c>
      <c r="P8" s="25" t="s">
        <v>182</v>
      </c>
      <c r="Q8" s="32" t="n">
        <v>-8.94597232974512</v>
      </c>
      <c r="R8" s="32" t="n">
        <v>-72.7880002369955</v>
      </c>
      <c r="S8" s="31" t="s">
        <v>183</v>
      </c>
      <c r="T8" s="33" t="s">
        <v>184</v>
      </c>
      <c r="U8" s="29" t="n">
        <v>69983000</v>
      </c>
      <c r="V8" s="34" t="s">
        <v>185</v>
      </c>
      <c r="W8" s="34"/>
      <c r="X8" s="34"/>
      <c r="Y8" s="34"/>
    </row>
    <row r="9" customFormat="false" ht="15" hidden="false" customHeight="true" outlineLevel="0" collapsed="false">
      <c r="A9" s="35" t="s">
        <v>149</v>
      </c>
      <c r="B9" s="11" t="str">
        <f aca="false">IF(OR(A9="AC",A9="AM",A9="AP",A9="PA",A9="RO",A9="RR",A9="TO"),"Manaus/AM",IF(OR(A9="AL",A9="BA",A9="CE",A9="MA",A9="PB",A9="PE",A9="PI",A9="RN",A9="SE"),"Recife/PE",IF(OR(A9="MT",A9="MS",A9="GO",A9="DF"),"Campo Grande/MS",IF(OR(A9="SC",A9="PR",A9="RS",A9="MG",A9="ES",A9="SP",A9="RJ"),"Curitiba/PR","VERIFICAR UF"))))</f>
        <v>Manaus/AM</v>
      </c>
      <c r="C9" s="26"/>
      <c r="D9" s="27"/>
      <c r="E9" s="36" t="n">
        <f aca="false">IFERROR(INDEX('ANEXO IV - Kits por Polo'!$F$2:$F$615,MATCH($M9&amp;"|"&amp;$K9&amp;"|"&amp;$A9&amp;"|"&amp;$J9,'ANEXO IV - Kits por Polo'!$I$2:$I$615,0)),0)</f>
        <v>46</v>
      </c>
      <c r="F9" s="36" t="n">
        <f aca="false">IFERROR(INDEX('ANEXO IV - Kits por Polo'!$G$2:$G$615,MATCH($M9&amp;"|"&amp;$K9&amp;"|"&amp;$A9&amp;"|"&amp;$J9,'ANEXO IV - Kits por Polo'!$I$2:$I$615,0)),0)</f>
        <v>432929</v>
      </c>
      <c r="G9" s="37" t="s">
        <v>186</v>
      </c>
      <c r="H9" s="36" t="n">
        <f aca="false">IFERROR(INDEX('ANEXO IV - Kits por Polo'!$H$2:$H$615,MATCH($M9&amp;"|"&amp;$K9&amp;"|"&amp;$A9&amp;"|"&amp;$J9,'ANEXO IV - Kits por Polo'!$I$2:$I$615,0)),0)</f>
        <v>2453.88</v>
      </c>
      <c r="I9" s="36" t="n">
        <f aca="false">MAX(F9/1000,H9*0.3)</f>
        <v>736.164</v>
      </c>
      <c r="J9" s="38" t="s">
        <v>151</v>
      </c>
      <c r="K9" s="39" t="s">
        <v>187</v>
      </c>
      <c r="L9" s="39" t="s">
        <v>187</v>
      </c>
      <c r="M9" s="38" t="s">
        <v>186</v>
      </c>
      <c r="N9" s="38" t="s">
        <v>188</v>
      </c>
      <c r="O9" s="37" t="s">
        <v>189</v>
      </c>
      <c r="P9" s="35" t="s">
        <v>190</v>
      </c>
      <c r="Q9" s="40" t="n">
        <v>-7.62880156258225</v>
      </c>
      <c r="R9" s="40" t="n">
        <v>-72.8816789125851</v>
      </c>
      <c r="S9" s="39" t="s">
        <v>155</v>
      </c>
      <c r="T9" s="41" t="s">
        <v>191</v>
      </c>
      <c r="U9" s="37" t="n">
        <v>69990000</v>
      </c>
      <c r="V9" s="42" t="s">
        <v>192</v>
      </c>
      <c r="W9" s="42"/>
      <c r="X9" s="42"/>
      <c r="Y9" s="42"/>
    </row>
    <row r="10" customFormat="false" ht="15" hidden="false" customHeight="true" outlineLevel="0" collapsed="false">
      <c r="A10" s="25" t="s">
        <v>149</v>
      </c>
      <c r="B10" s="11" t="str">
        <f aca="false">IF(OR(A10="AC",A10="AM",A10="AP",A10="PA",A10="RO",A10="RR",A10="TO"),"Manaus/AM",IF(OR(A10="AL",A10="BA",A10="CE",A10="MA",A10="PB",A10="PE",A10="PI",A10="RN",A10="SE"),"Recife/PE",IF(OR(A10="MT",A10="MS",A10="GO",A10="DF"),"Campo Grande/MS",IF(OR(A10="SC",A10="PR",A10="RS",A10="MG",A10="ES",A10="SP",A10="RJ"),"Curitiba/PR","VERIFICAR UF"))))</f>
        <v>Manaus/AM</v>
      </c>
      <c r="C10" s="26"/>
      <c r="D10" s="27"/>
      <c r="E10" s="28" t="n">
        <f aca="false">IFERROR(INDEX('ANEXO IV - Kits por Polo'!$F$2:$F$615,MATCH($M10&amp;"|"&amp;$K10&amp;"|"&amp;$A10&amp;"|"&amp;$J10,'ANEXO IV - Kits por Polo'!$I$2:$I$615,0)),0)</f>
        <v>13</v>
      </c>
      <c r="F10" s="28" t="n">
        <f aca="false">IFERROR(INDEX('ANEXO IV - Kits por Polo'!$G$2:$G$615,MATCH($M10&amp;"|"&amp;$K10&amp;"|"&amp;$A10&amp;"|"&amp;$J10,'ANEXO IV - Kits por Polo'!$I$2:$I$615,0)),0)</f>
        <v>120156</v>
      </c>
      <c r="G10" s="29" t="s">
        <v>186</v>
      </c>
      <c r="H10" s="28" t="n">
        <f aca="false">IFERROR(INDEX('ANEXO IV - Kits por Polo'!$H$2:$H$615,MATCH($M10&amp;"|"&amp;$K10&amp;"|"&amp;$A10&amp;"|"&amp;$J10,'ANEXO IV - Kits por Polo'!$I$2:$I$615,0)),0)</f>
        <v>682.63</v>
      </c>
      <c r="I10" s="28" t="n">
        <f aca="false">MAX(F10/1000,H10*0.3)</f>
        <v>204.789</v>
      </c>
      <c r="J10" s="43" t="s">
        <v>151</v>
      </c>
      <c r="K10" s="31" t="s">
        <v>158</v>
      </c>
      <c r="L10" s="31" t="s">
        <v>166</v>
      </c>
      <c r="M10" s="30" t="s">
        <v>186</v>
      </c>
      <c r="N10" s="30" t="s">
        <v>193</v>
      </c>
      <c r="O10" s="29" t="s">
        <v>194</v>
      </c>
      <c r="P10" s="25" t="s">
        <v>195</v>
      </c>
      <c r="Q10" s="32" t="n">
        <v>-7.60703663462348</v>
      </c>
      <c r="R10" s="32" t="n">
        <v>-72.9075242267492</v>
      </c>
      <c r="S10" s="31" t="s">
        <v>155</v>
      </c>
      <c r="T10" s="33" t="s">
        <v>196</v>
      </c>
      <c r="U10" s="29" t="n">
        <v>69990000</v>
      </c>
      <c r="V10" s="34" t="s">
        <v>197</v>
      </c>
      <c r="W10" s="34"/>
      <c r="X10" s="34"/>
      <c r="Y10" s="34"/>
    </row>
    <row r="11" customFormat="false" ht="15" hidden="false" customHeight="true" outlineLevel="0" collapsed="false">
      <c r="A11" s="35" t="s">
        <v>149</v>
      </c>
      <c r="B11" s="11" t="str">
        <f aca="false">IF(OR(A11="AC",A11="AM",A11="AP",A11="PA",A11="RO",A11="RR",A11="TO"),"Manaus/AM",IF(OR(A11="AL",A11="BA",A11="CE",A11="MA",A11="PB",A11="PE",A11="PI",A11="RN",A11="SE"),"Recife/PE",IF(OR(A11="MT",A11="MS",A11="GO",A11="DF"),"Campo Grande/MS",IF(OR(A11="SC",A11="PR",A11="RS",A11="MG",A11="ES",A11="SP",A11="RJ"),"Curitiba/PR","VERIFICAR UF"))))</f>
        <v>Manaus/AM</v>
      </c>
      <c r="C11" s="26"/>
      <c r="D11" s="27"/>
      <c r="E11" s="36" t="n">
        <f aca="false">IFERROR(INDEX('ANEXO IV - Kits por Polo'!$F$2:$F$615,MATCH($M11&amp;"|"&amp;$K11&amp;"|"&amp;$A11&amp;"|"&amp;$J11,'ANEXO IV - Kits por Polo'!$I$2:$I$615,0)),0)</f>
        <v>12</v>
      </c>
      <c r="F11" s="36" t="n">
        <f aca="false">IFERROR(INDEX('ANEXO IV - Kits por Polo'!$G$2:$G$615,MATCH($M11&amp;"|"&amp;$K11&amp;"|"&amp;$A11&amp;"|"&amp;$J11,'ANEXO IV - Kits por Polo'!$I$2:$I$615,0)),0)</f>
        <v>119132</v>
      </c>
      <c r="G11" s="37" t="s">
        <v>198</v>
      </c>
      <c r="H11" s="36" t="n">
        <f aca="false">IFERROR(INDEX('ANEXO IV - Kits por Polo'!$H$2:$H$615,MATCH($M11&amp;"|"&amp;$K11&amp;"|"&amp;$A11&amp;"|"&amp;$J11,'ANEXO IV - Kits por Polo'!$I$2:$I$615,0)),0)</f>
        <v>670.8</v>
      </c>
      <c r="I11" s="36" t="n">
        <f aca="false">MAX(F11/1000,H11*0.3)</f>
        <v>201.24</v>
      </c>
      <c r="J11" s="38" t="s">
        <v>151</v>
      </c>
      <c r="K11" s="39" t="s">
        <v>158</v>
      </c>
      <c r="L11" s="39" t="s">
        <v>166</v>
      </c>
      <c r="M11" s="38" t="s">
        <v>198</v>
      </c>
      <c r="N11" s="38" t="s">
        <v>199</v>
      </c>
      <c r="O11" s="37" t="s">
        <v>200</v>
      </c>
      <c r="P11" s="35" t="s">
        <v>201</v>
      </c>
      <c r="Q11" s="40" t="n">
        <v>-8.26421738801881</v>
      </c>
      <c r="R11" s="40" t="n">
        <v>-72.7437181614998</v>
      </c>
      <c r="S11" s="39" t="s">
        <v>183</v>
      </c>
      <c r="T11" s="41" t="s">
        <v>202</v>
      </c>
      <c r="U11" s="37" t="n">
        <v>69982000</v>
      </c>
      <c r="V11" s="42" t="s">
        <v>203</v>
      </c>
      <c r="W11" s="42"/>
      <c r="X11" s="42"/>
      <c r="Y11" s="42"/>
    </row>
    <row r="12" customFormat="false" ht="15" hidden="false" customHeight="true" outlineLevel="0" collapsed="false">
      <c r="A12" s="25" t="s">
        <v>149</v>
      </c>
      <c r="B12" s="11" t="str">
        <f aca="false">IF(OR(A12="AC",A12="AM",A12="AP",A12="PA",A12="RO",A12="RR",A12="TO"),"Manaus/AM",IF(OR(A12="AL",A12="BA",A12="CE",A12="MA",A12="PB",A12="PE",A12="PI",A12="RN",A12="SE"),"Recife/PE",IF(OR(A12="MT",A12="MS",A12="GO",A12="DF"),"Campo Grande/MS",IF(OR(A12="SC",A12="PR",A12="RS",A12="MG",A12="ES",A12="SP",A12="RJ"),"Curitiba/PR","VERIFICAR UF"))))</f>
        <v>Manaus/AM</v>
      </c>
      <c r="C12" s="26"/>
      <c r="D12" s="27"/>
      <c r="E12" s="28" t="n">
        <f aca="false">IFERROR(INDEX('ANEXO IV - Kits por Polo'!$F$2:$F$615,MATCH($M12&amp;"|"&amp;$K12&amp;"|"&amp;$A12&amp;"|"&amp;$J12,'ANEXO IV - Kits por Polo'!$I$2:$I$615,0)),0)</f>
        <v>71</v>
      </c>
      <c r="F12" s="28" t="n">
        <f aca="false">IFERROR(INDEX('ANEXO IV - Kits por Polo'!$G$2:$G$615,MATCH($M12&amp;"|"&amp;$K12&amp;"|"&amp;$A12&amp;"|"&amp;$J12,'ANEXO IV - Kits por Polo'!$I$2:$I$615,0)),0)</f>
        <v>802809</v>
      </c>
      <c r="G12" s="29" t="s">
        <v>204</v>
      </c>
      <c r="H12" s="28" t="n">
        <f aca="false">IFERROR(INDEX('ANEXO IV - Kits por Polo'!$H$2:$H$615,MATCH($M12&amp;"|"&amp;$K12&amp;"|"&amp;$A12&amp;"|"&amp;$J12,'ANEXO IV - Kits por Polo'!$I$2:$I$615,0)),0)</f>
        <v>4453.67</v>
      </c>
      <c r="I12" s="28" t="n">
        <f aca="false">MAX(F12/1000,H12*0.3)</f>
        <v>1336.101</v>
      </c>
      <c r="J12" s="30" t="s">
        <v>151</v>
      </c>
      <c r="K12" s="31" t="s">
        <v>158</v>
      </c>
      <c r="L12" s="31" t="s">
        <v>166</v>
      </c>
      <c r="M12" s="30" t="s">
        <v>204</v>
      </c>
      <c r="N12" s="30" t="s">
        <v>205</v>
      </c>
      <c r="O12" s="29" t="s">
        <v>206</v>
      </c>
      <c r="P12" s="25" t="s">
        <v>207</v>
      </c>
      <c r="Q12" s="32" t="n">
        <v>-8.16042008108169</v>
      </c>
      <c r="R12" s="32" t="n">
        <v>-70.7666285866453</v>
      </c>
      <c r="S12" s="31" t="s">
        <v>155</v>
      </c>
      <c r="T12" s="33" t="s">
        <v>208</v>
      </c>
      <c r="U12" s="29" t="n">
        <v>69970000</v>
      </c>
      <c r="V12" s="34" t="s">
        <v>209</v>
      </c>
      <c r="W12" s="34"/>
      <c r="X12" s="34"/>
      <c r="Y12" s="34"/>
    </row>
    <row r="13" customFormat="false" ht="15" hidden="false" customHeight="true" outlineLevel="0" collapsed="false">
      <c r="A13" s="35" t="s">
        <v>149</v>
      </c>
      <c r="B13" s="11" t="str">
        <f aca="false">IF(OR(A13="AC",A13="AM",A13="AP",A13="PA",A13="RO",A13="RR",A13="TO"),"Manaus/AM",IF(OR(A13="AL",A13="BA",A13="CE",A13="MA",A13="PB",A13="PE",A13="PI",A13="RN",A13="SE"),"Recife/PE",IF(OR(A13="MT",A13="MS",A13="GO",A13="DF"),"Campo Grande/MS",IF(OR(A13="SC",A13="PR",A13="RS",A13="MG",A13="ES",A13="SP",A13="RJ"),"Curitiba/PR","VERIFICAR UF"))))</f>
        <v>Manaus/AM</v>
      </c>
      <c r="C13" s="26"/>
      <c r="D13" s="27"/>
      <c r="E13" s="36" t="n">
        <f aca="false">IFERROR(INDEX('ANEXO IV - Kits por Polo'!$F$2:$F$615,MATCH($M13&amp;"|"&amp;$K13&amp;"|"&amp;$A13&amp;"|"&amp;$J13,'ANEXO IV - Kits por Polo'!$I$2:$I$615,0)),0)</f>
        <v>54</v>
      </c>
      <c r="F13" s="36" t="n">
        <f aca="false">IFERROR(INDEX('ANEXO IV - Kits por Polo'!$G$2:$G$615,MATCH($M13&amp;"|"&amp;$K13&amp;"|"&amp;$A13&amp;"|"&amp;$J13,'ANEXO IV - Kits por Polo'!$I$2:$I$615,0)),0)</f>
        <v>619199</v>
      </c>
      <c r="G13" s="37" t="s">
        <v>210</v>
      </c>
      <c r="H13" s="36" t="n">
        <f aca="false">IFERROR(INDEX('ANEXO IV - Kits por Polo'!$H$2:$H$615,MATCH($M13&amp;"|"&amp;$K13&amp;"|"&amp;$A13&amp;"|"&amp;$J13,'ANEXO IV - Kits por Polo'!$I$2:$I$615,0)),0)</f>
        <v>3429.92</v>
      </c>
      <c r="I13" s="36" t="n">
        <f aca="false">MAX(F13/1000,H13*0.3)</f>
        <v>1028.976</v>
      </c>
      <c r="J13" s="38" t="s">
        <v>211</v>
      </c>
      <c r="K13" s="39" t="s">
        <v>158</v>
      </c>
      <c r="L13" s="39" t="s">
        <v>166</v>
      </c>
      <c r="M13" s="38" t="s">
        <v>210</v>
      </c>
      <c r="N13" s="38" t="s">
        <v>210</v>
      </c>
      <c r="O13" s="37" t="s">
        <v>212</v>
      </c>
      <c r="P13" s="35" t="s">
        <v>213</v>
      </c>
      <c r="Q13" s="40" t="n">
        <v>-10.9375444675973</v>
      </c>
      <c r="R13" s="40" t="n">
        <v>-69.5666938630809</v>
      </c>
      <c r="S13" s="39" t="s">
        <v>155</v>
      </c>
      <c r="T13" s="41" t="s">
        <v>214</v>
      </c>
      <c r="U13" s="37" t="n">
        <v>69935000</v>
      </c>
      <c r="V13" s="42" t="s">
        <v>215</v>
      </c>
      <c r="W13" s="42"/>
      <c r="X13" s="42"/>
      <c r="Y13" s="42"/>
    </row>
    <row r="14" customFormat="false" ht="15" hidden="false" customHeight="true" outlineLevel="0" collapsed="false">
      <c r="A14" s="25" t="s">
        <v>149</v>
      </c>
      <c r="B14" s="11" t="str">
        <f aca="false">IF(OR(A14="AC",A14="AM",A14="AP",A14="PA",A14="RO",A14="RR",A14="TO"),"Manaus/AM",IF(OR(A14="AL",A14="BA",A14="CE",A14="MA",A14="PB",A14="PE",A14="PI",A14="RN",A14="SE"),"Recife/PE",IF(OR(A14="MT",A14="MS",A14="GO",A14="DF"),"Campo Grande/MS",IF(OR(A14="SC",A14="PR",A14="RS",A14="MG",A14="ES",A14="SP",A14="RJ"),"Curitiba/PR","VERIFICAR UF"))))</f>
        <v>Manaus/AM</v>
      </c>
      <c r="C14" s="26"/>
      <c r="D14" s="27"/>
      <c r="E14" s="28" t="n">
        <f aca="false">IFERROR(INDEX('ANEXO IV - Kits por Polo'!$F$2:$F$615,MATCH($M14&amp;"|"&amp;$K14&amp;"|"&amp;$A14&amp;"|"&amp;$J14,'ANEXO IV - Kits por Polo'!$I$2:$I$615,0)),0)</f>
        <v>24</v>
      </c>
      <c r="F14" s="28" t="n">
        <f aca="false">IFERROR(INDEX('ANEXO IV - Kits por Polo'!$G$2:$G$615,MATCH($M14&amp;"|"&amp;$K14&amp;"|"&amp;$A14&amp;"|"&amp;$J14,'ANEXO IV - Kits por Polo'!$I$2:$I$615,0)),0)</f>
        <v>244200</v>
      </c>
      <c r="G14" s="29" t="s">
        <v>216</v>
      </c>
      <c r="H14" s="28" t="n">
        <f aca="false">IFERROR(INDEX('ANEXO IV - Kits por Polo'!$H$2:$H$615,MATCH($M14&amp;"|"&amp;$K14&amp;"|"&amp;$A14&amp;"|"&amp;$J14,'ANEXO IV - Kits por Polo'!$I$2:$I$615,0)),0)</f>
        <v>1370.98</v>
      </c>
      <c r="I14" s="28" t="n">
        <f aca="false">MAX(F14/1000,H14*0.3)</f>
        <v>411.294</v>
      </c>
      <c r="J14" s="30" t="s">
        <v>211</v>
      </c>
      <c r="K14" s="31" t="s">
        <v>158</v>
      </c>
      <c r="L14" s="31" t="s">
        <v>166</v>
      </c>
      <c r="M14" s="30" t="s">
        <v>216</v>
      </c>
      <c r="N14" s="30" t="s">
        <v>216</v>
      </c>
      <c r="O14" s="29" t="s">
        <v>217</v>
      </c>
      <c r="P14" s="25" t="s">
        <v>218</v>
      </c>
      <c r="Q14" s="32" t="n">
        <v>-8.83751880248524</v>
      </c>
      <c r="R14" s="32" t="n">
        <v>-69.2623366204817</v>
      </c>
      <c r="S14" s="31" t="s">
        <v>155</v>
      </c>
      <c r="T14" s="33" t="s">
        <v>219</v>
      </c>
      <c r="U14" s="29" t="n">
        <v>69950000</v>
      </c>
      <c r="V14" s="34" t="s">
        <v>220</v>
      </c>
      <c r="W14" s="34"/>
      <c r="X14" s="34"/>
      <c r="Y14" s="34"/>
    </row>
    <row r="15" customFormat="false" ht="15" hidden="false" customHeight="true" outlineLevel="0" collapsed="false">
      <c r="A15" s="35" t="s">
        <v>149</v>
      </c>
      <c r="B15" s="11" t="str">
        <f aca="false">IF(OR(A15="AC",A15="AM",A15="AP",A15="PA",A15="RO",A15="RR",A15="TO"),"Manaus/AM",IF(OR(A15="AL",A15="BA",A15="CE",A15="MA",A15="PB",A15="PE",A15="PI",A15="RN",A15="SE"),"Recife/PE",IF(OR(A15="MT",A15="MS",A15="GO",A15="DF"),"Campo Grande/MS",IF(OR(A15="SC",A15="PR",A15="RS",A15="MG",A15="ES",A15="SP",A15="RJ"),"Curitiba/PR","VERIFICAR UF"))))</f>
        <v>Manaus/AM</v>
      </c>
      <c r="C15" s="26"/>
      <c r="D15" s="27"/>
      <c r="E15" s="36" t="n">
        <f aca="false">IFERROR(INDEX('ANEXO IV - Kits por Polo'!$F$2:$F$615,MATCH($M15&amp;"|"&amp;$K15&amp;"|"&amp;$A15&amp;"|"&amp;$J15,'ANEXO IV - Kits por Polo'!$I$2:$I$615,0)),0)</f>
        <v>29</v>
      </c>
      <c r="F15" s="36" t="n">
        <f aca="false">IFERROR(INDEX('ANEXO IV - Kits por Polo'!$G$2:$G$615,MATCH($M15&amp;"|"&amp;$K15&amp;"|"&amp;$A15&amp;"|"&amp;$J15,'ANEXO IV - Kits por Polo'!$I$2:$I$615,0)),0)</f>
        <v>229528</v>
      </c>
      <c r="G15" s="37" t="s">
        <v>221</v>
      </c>
      <c r="H15" s="36" t="n">
        <f aca="false">IFERROR(INDEX('ANEXO IV - Kits por Polo'!$H$2:$H$615,MATCH($M15&amp;"|"&amp;$K15&amp;"|"&amp;$A15&amp;"|"&amp;$J15,'ANEXO IV - Kits por Polo'!$I$2:$I$615,0)),0)</f>
        <v>1330.68</v>
      </c>
      <c r="I15" s="36" t="n">
        <f aca="false">MAX(F15/1000,H15*0.3)</f>
        <v>399.204</v>
      </c>
      <c r="J15" s="38" t="s">
        <v>211</v>
      </c>
      <c r="K15" s="39" t="s">
        <v>136</v>
      </c>
      <c r="L15" s="39" t="s">
        <v>152</v>
      </c>
      <c r="M15" s="38" t="s">
        <v>221</v>
      </c>
      <c r="N15" s="38" t="s">
        <v>222</v>
      </c>
      <c r="O15" s="37" t="n">
        <v>6971016</v>
      </c>
      <c r="P15" s="35" t="s">
        <v>223</v>
      </c>
      <c r="Q15" s="40" t="n">
        <v>-9.96112497455326</v>
      </c>
      <c r="R15" s="40" t="n">
        <v>-67.8203312499608</v>
      </c>
      <c r="S15" s="39" t="s">
        <v>155</v>
      </c>
      <c r="T15" s="41" t="s">
        <v>224</v>
      </c>
      <c r="U15" s="37" t="n">
        <v>69908000</v>
      </c>
      <c r="V15" s="42" t="s">
        <v>225</v>
      </c>
      <c r="W15" s="42"/>
      <c r="X15" s="42"/>
      <c r="Y15" s="42"/>
    </row>
    <row r="16" customFormat="false" ht="15" hidden="false" customHeight="true" outlineLevel="0" collapsed="false">
      <c r="A16" s="25" t="s">
        <v>149</v>
      </c>
      <c r="B16" s="11" t="str">
        <f aca="false">IF(OR(A16="AC",A16="AM",A16="AP",A16="PA",A16="RO",A16="RR",A16="TO"),"Manaus/AM",IF(OR(A16="AL",A16="BA",A16="CE",A16="MA",A16="PB",A16="PE",A16="PI",A16="RN",A16="SE"),"Recife/PE",IF(OR(A16="MT",A16="MS",A16="GO",A16="DF"),"Campo Grande/MS",IF(OR(A16="SC",A16="PR",A16="RS",A16="MG",A16="ES",A16="SP",A16="RJ"),"Curitiba/PR","VERIFICAR UF"))))</f>
        <v>Manaus/AM</v>
      </c>
      <c r="C16" s="26"/>
      <c r="D16" s="27"/>
      <c r="E16" s="28" t="n">
        <f aca="false">IFERROR(INDEX('ANEXO IV - Kits por Polo'!$F$2:$F$615,MATCH($M16&amp;"|"&amp;$K16&amp;"|"&amp;$A16&amp;"|"&amp;$J16,'ANEXO IV - Kits por Polo'!$I$2:$I$615,0)),0)</f>
        <v>25</v>
      </c>
      <c r="F16" s="28" t="n">
        <f aca="false">IFERROR(INDEX('ANEXO IV - Kits por Polo'!$G$2:$G$615,MATCH($M16&amp;"|"&amp;$K16&amp;"|"&amp;$A16&amp;"|"&amp;$J16,'ANEXO IV - Kits por Polo'!$I$2:$I$615,0)),0)</f>
        <v>179928</v>
      </c>
      <c r="G16" s="29" t="s">
        <v>221</v>
      </c>
      <c r="H16" s="28" t="n">
        <f aca="false">IFERROR(INDEX('ANEXO IV - Kits por Polo'!$H$2:$H$615,MATCH($M16&amp;"|"&amp;$K16&amp;"|"&amp;$A16&amp;"|"&amp;$J16,'ANEXO IV - Kits por Polo'!$I$2:$I$615,0)),0)</f>
        <v>1059.63</v>
      </c>
      <c r="I16" s="28" t="n">
        <f aca="false">MAX(F16/1000,H16*0.3)</f>
        <v>317.889</v>
      </c>
      <c r="J16" s="30" t="s">
        <v>211</v>
      </c>
      <c r="K16" s="31" t="s">
        <v>187</v>
      </c>
      <c r="L16" s="31" t="s">
        <v>187</v>
      </c>
      <c r="M16" s="30" t="s">
        <v>221</v>
      </c>
      <c r="N16" s="30" t="s">
        <v>226</v>
      </c>
      <c r="O16" s="29" t="s">
        <v>227</v>
      </c>
      <c r="P16" s="25" t="s">
        <v>228</v>
      </c>
      <c r="Q16" s="32" t="n">
        <v>-10.0048491840057</v>
      </c>
      <c r="R16" s="32" t="n">
        <v>-67.844377729284</v>
      </c>
      <c r="S16" s="31" t="s">
        <v>155</v>
      </c>
      <c r="T16" s="33" t="s">
        <v>229</v>
      </c>
      <c r="U16" s="29" t="n">
        <v>69912120</v>
      </c>
      <c r="V16" s="34" t="s">
        <v>230</v>
      </c>
      <c r="W16" s="34"/>
      <c r="X16" s="34"/>
      <c r="Y16" s="34"/>
    </row>
    <row r="17" customFormat="false" ht="15" hidden="false" customHeight="true" outlineLevel="0" collapsed="false">
      <c r="A17" s="35" t="s">
        <v>149</v>
      </c>
      <c r="B17" s="11" t="str">
        <f aca="false">IF(OR(A17="AC",A17="AM",A17="AP",A17="PA",A17="RO",A17="RR",A17="TO"),"Manaus/AM",IF(OR(A17="AL",A17="BA",A17="CE",A17="MA",A17="PB",A17="PE",A17="PI",A17="RN",A17="SE"),"Recife/PE",IF(OR(A17="MT",A17="MS",A17="GO",A17="DF"),"Campo Grande/MS",IF(OR(A17="SC",A17="PR",A17="RS",A17="MG",A17="ES",A17="SP",A17="RJ"),"Curitiba/PR","VERIFICAR UF"))))</f>
        <v>Manaus/AM</v>
      </c>
      <c r="C17" s="26"/>
      <c r="D17" s="27"/>
      <c r="E17" s="36" t="n">
        <f aca="false">IFERROR(INDEX('ANEXO IV - Kits por Polo'!$F$2:$F$615,MATCH($M17&amp;"|"&amp;$K17&amp;"|"&amp;$A17&amp;"|"&amp;$J17,'ANEXO IV - Kits por Polo'!$I$2:$I$615,0)),0)</f>
        <v>61</v>
      </c>
      <c r="F17" s="36" t="n">
        <f aca="false">IFERROR(INDEX('ANEXO IV - Kits por Polo'!$G$2:$G$615,MATCH($M17&amp;"|"&amp;$K17&amp;"|"&amp;$A17&amp;"|"&amp;$J17,'ANEXO IV - Kits por Polo'!$I$2:$I$615,0)),0)</f>
        <v>673852</v>
      </c>
      <c r="G17" s="37" t="s">
        <v>231</v>
      </c>
      <c r="H17" s="36" t="n">
        <f aca="false">IFERROR(INDEX('ANEXO IV - Kits por Polo'!$H$2:$H$615,MATCH($M17&amp;"|"&amp;$K17&amp;"|"&amp;$A17&amp;"|"&amp;$J17,'ANEXO IV - Kits por Polo'!$I$2:$I$615,0)),0)</f>
        <v>3747.77</v>
      </c>
      <c r="I17" s="36" t="n">
        <f aca="false">MAX(F17/1000,H17*0.3)</f>
        <v>1124.331</v>
      </c>
      <c r="J17" s="38" t="s">
        <v>211</v>
      </c>
      <c r="K17" s="39" t="s">
        <v>158</v>
      </c>
      <c r="L17" s="39" t="s">
        <v>166</v>
      </c>
      <c r="M17" s="38" t="s">
        <v>232</v>
      </c>
      <c r="N17" s="38" t="s">
        <v>232</v>
      </c>
      <c r="O17" s="37" t="s">
        <v>233</v>
      </c>
      <c r="P17" s="35" t="s">
        <v>234</v>
      </c>
      <c r="Q17" s="40" t="n">
        <v>-9.44343552727133</v>
      </c>
      <c r="R17" s="40" t="n">
        <v>-70.4853272674349</v>
      </c>
      <c r="S17" s="39" t="s">
        <v>235</v>
      </c>
      <c r="T17" s="41" t="s">
        <v>236</v>
      </c>
      <c r="U17" s="37" t="n">
        <v>69955000</v>
      </c>
      <c r="V17" s="42" t="s">
        <v>237</v>
      </c>
      <c r="W17" s="42"/>
      <c r="X17" s="42"/>
      <c r="Y17" s="42"/>
    </row>
    <row r="18" customFormat="false" ht="15" hidden="false" customHeight="true" outlineLevel="0" collapsed="false">
      <c r="A18" s="25" t="s">
        <v>149</v>
      </c>
      <c r="B18" s="11" t="str">
        <f aca="false">IF(OR(A18="AC",A18="AM",A18="AP",A18="PA",A18="RO",A18="RR",A18="TO"),"Manaus/AM",IF(OR(A18="AL",A18="BA",A18="CE",A18="MA",A18="PB",A18="PE",A18="PI",A18="RN",A18="SE"),"Recife/PE",IF(OR(A18="MT",A18="MS",A18="GO",A18="DF"),"Campo Grande/MS",IF(OR(A18="SC",A18="PR",A18="RS",A18="MG",A18="ES",A18="SP",A18="RJ"),"Curitiba/PR","VERIFICAR UF"))))</f>
        <v>Manaus/AM</v>
      </c>
      <c r="C18" s="26"/>
      <c r="D18" s="27"/>
      <c r="E18" s="28" t="n">
        <f aca="false">IFERROR(INDEX('ANEXO IV - Kits por Polo'!$F$2:$F$615,MATCH($M18&amp;"|"&amp;$K18&amp;"|"&amp;$A18&amp;"|"&amp;$J18,'ANEXO IV - Kits por Polo'!$I$2:$I$615,0)),0)</f>
        <v>18</v>
      </c>
      <c r="F18" s="28" t="n">
        <f aca="false">IFERROR(INDEX('ANEXO IV - Kits por Polo'!$G$2:$G$615,MATCH($M18&amp;"|"&amp;$K18&amp;"|"&amp;$A18&amp;"|"&amp;$J18,'ANEXO IV - Kits por Polo'!$I$2:$I$615,0)),0)</f>
        <v>190570</v>
      </c>
      <c r="G18" s="29" t="s">
        <v>238</v>
      </c>
      <c r="H18" s="28" t="n">
        <f aca="false">IFERROR(INDEX('ANEXO IV - Kits por Polo'!$H$2:$H$615,MATCH($M18&amp;"|"&amp;$K18&amp;"|"&amp;$A18&amp;"|"&amp;$J18,'ANEXO IV - Kits por Polo'!$I$2:$I$615,0)),0)</f>
        <v>1064.96</v>
      </c>
      <c r="I18" s="28" t="n">
        <f aca="false">MAX(F18/1000,H18*0.3)</f>
        <v>319.488</v>
      </c>
      <c r="J18" s="30" t="s">
        <v>211</v>
      </c>
      <c r="K18" s="31" t="s">
        <v>158</v>
      </c>
      <c r="L18" s="31" t="s">
        <v>166</v>
      </c>
      <c r="M18" s="30" t="s">
        <v>238</v>
      </c>
      <c r="N18" s="30" t="s">
        <v>238</v>
      </c>
      <c r="O18" s="29" t="s">
        <v>239</v>
      </c>
      <c r="P18" s="25" t="s">
        <v>240</v>
      </c>
      <c r="Q18" s="32" t="n">
        <v>-9.06650833333333</v>
      </c>
      <c r="R18" s="32" t="n">
        <v>-68.6551472222222</v>
      </c>
      <c r="S18" s="31" t="s">
        <v>155</v>
      </c>
      <c r="T18" s="33" t="s">
        <v>241</v>
      </c>
      <c r="U18" s="29" t="n">
        <v>69940000</v>
      </c>
      <c r="V18" s="34" t="s">
        <v>242</v>
      </c>
      <c r="W18" s="34"/>
      <c r="X18" s="34"/>
      <c r="Y18" s="34"/>
    </row>
    <row r="19" customFormat="false" ht="15" hidden="false" customHeight="true" outlineLevel="0" collapsed="false">
      <c r="A19" s="35" t="s">
        <v>243</v>
      </c>
      <c r="B19" s="11" t="str">
        <f aca="false">IF(OR(A19="AC",A19="AM",A19="AP",A19="PA",A19="RO",A19="RR",A19="TO"),"Manaus/AM",IF(OR(A19="AL",A19="BA",A19="CE",A19="MA",A19="PB",A19="PE",A19="PI",A19="RN",A19="SE"),"Recife/PE",IF(OR(A19="MT",A19="MS",A19="GO",A19="DF"),"Campo Grande/MS",IF(OR(A19="SC",A19="PR",A19="RS",A19="MG",A19="ES",A19="SP",A19="RJ"),"Curitiba/PR","VERIFICAR UF"))))</f>
        <v>Recife/PE</v>
      </c>
      <c r="C19" s="26"/>
      <c r="D19" s="27"/>
      <c r="E19" s="36" t="n">
        <f aca="false">IFERROR(INDEX('ANEXO IV - Kits por Polo'!$F$2:$F$615,MATCH($M19&amp;"|"&amp;$K19&amp;"|"&amp;$A19&amp;"|"&amp;$J19,'ANEXO IV - Kits por Polo'!$I$2:$I$615,0)),0)</f>
        <v>7</v>
      </c>
      <c r="F19" s="36" t="n">
        <f aca="false">IFERROR(INDEX('ANEXO IV - Kits por Polo'!$G$2:$G$615,MATCH($M19&amp;"|"&amp;$K19&amp;"|"&amp;$A19&amp;"|"&amp;$J19,'ANEXO IV - Kits por Polo'!$I$2:$I$615,0)),0)</f>
        <v>66526</v>
      </c>
      <c r="G19" s="37" t="s">
        <v>244</v>
      </c>
      <c r="H19" s="36" t="n">
        <f aca="false">IFERROR(INDEX('ANEXO IV - Kits por Polo'!$H$2:$H$615,MATCH($M19&amp;"|"&amp;$K19&amp;"|"&amp;$A19&amp;"|"&amp;$J19,'ANEXO IV - Kits por Polo'!$I$2:$I$615,0)),0)</f>
        <v>376.61</v>
      </c>
      <c r="I19" s="36" t="n">
        <f aca="false">MAX(F19/1000,H19*0.3)</f>
        <v>112.983</v>
      </c>
      <c r="J19" s="38" t="s">
        <v>245</v>
      </c>
      <c r="K19" s="39" t="s">
        <v>158</v>
      </c>
      <c r="L19" s="39" t="s">
        <v>159</v>
      </c>
      <c r="M19" s="38" t="s">
        <v>246</v>
      </c>
      <c r="N19" s="38" t="s">
        <v>247</v>
      </c>
      <c r="O19" s="37" t="s">
        <v>248</v>
      </c>
      <c r="P19" s="35" t="s">
        <v>249</v>
      </c>
      <c r="Q19" s="40" t="n">
        <v>-10.0708407667345</v>
      </c>
      <c r="R19" s="40" t="n">
        <v>-36.9427642432536</v>
      </c>
      <c r="S19" s="39" t="s">
        <v>235</v>
      </c>
      <c r="T19" s="41" t="s">
        <v>250</v>
      </c>
      <c r="U19" s="37" t="n">
        <v>57370000</v>
      </c>
      <c r="V19" s="42" t="s">
        <v>251</v>
      </c>
      <c r="W19" s="42"/>
      <c r="X19" s="42"/>
      <c r="Y19" s="42"/>
    </row>
    <row r="20" customFormat="false" ht="15" hidden="false" customHeight="true" outlineLevel="0" collapsed="false">
      <c r="A20" s="25" t="s">
        <v>243</v>
      </c>
      <c r="B20" s="11" t="str">
        <f aca="false">IF(OR(A20="AC",A20="AM",A20="AP",A20="PA",A20="RO",A20="RR",A20="TO"),"Manaus/AM",IF(OR(A20="AL",A20="BA",A20="CE",A20="MA",A20="PB",A20="PE",A20="PI",A20="RN",A20="SE"),"Recife/PE",IF(OR(A20="MT",A20="MS",A20="GO",A20="DF"),"Campo Grande/MS",IF(OR(A20="SC",A20="PR",A20="RS",A20="MG",A20="ES",A20="SP",A20="RJ"),"Curitiba/PR","VERIFICAR UF"))))</f>
        <v>Recife/PE</v>
      </c>
      <c r="C20" s="26"/>
      <c r="D20" s="27"/>
      <c r="E20" s="28" t="n">
        <f aca="false">IFERROR(INDEX('ANEXO IV - Kits por Polo'!$F$2:$F$615,MATCH($M20&amp;"|"&amp;$K20&amp;"|"&amp;$A20&amp;"|"&amp;$J20,'ANEXO IV - Kits por Polo'!$I$2:$I$615,0)),0)</f>
        <v>21</v>
      </c>
      <c r="F20" s="28" t="n">
        <f aca="false">IFERROR(INDEX('ANEXO IV - Kits por Polo'!$G$2:$G$615,MATCH($M20&amp;"|"&amp;$K20&amp;"|"&amp;$A20&amp;"|"&amp;$J20,'ANEXO IV - Kits por Polo'!$I$2:$I$615,0)),0)</f>
        <v>211449</v>
      </c>
      <c r="G20" s="29" t="s">
        <v>252</v>
      </c>
      <c r="H20" s="28" t="n">
        <f aca="false">IFERROR(INDEX('ANEXO IV - Kits por Polo'!$H$2:$H$615,MATCH($M20&amp;"|"&amp;$K20&amp;"|"&amp;$A20&amp;"|"&amp;$J20,'ANEXO IV - Kits por Polo'!$I$2:$I$615,0)),0)</f>
        <v>1188.59</v>
      </c>
      <c r="I20" s="28" t="n">
        <f aca="false">MAX(F20/1000,H20*0.3)</f>
        <v>356.577</v>
      </c>
      <c r="J20" s="30" t="s">
        <v>245</v>
      </c>
      <c r="K20" s="31" t="s">
        <v>158</v>
      </c>
      <c r="L20" s="31" t="s">
        <v>159</v>
      </c>
      <c r="M20" s="30" t="s">
        <v>253</v>
      </c>
      <c r="N20" s="30" t="s">
        <v>254</v>
      </c>
      <c r="O20" s="29" t="s">
        <v>255</v>
      </c>
      <c r="P20" s="25" t="s">
        <v>256</v>
      </c>
      <c r="Q20" s="32" t="n">
        <v>-9.22086507205621</v>
      </c>
      <c r="R20" s="32" t="n">
        <v>-38.0246137821997</v>
      </c>
      <c r="S20" s="31" t="s">
        <v>155</v>
      </c>
      <c r="T20" s="33" t="s">
        <v>257</v>
      </c>
      <c r="U20" s="29" t="n">
        <v>57475000</v>
      </c>
      <c r="V20" s="34" t="s">
        <v>258</v>
      </c>
      <c r="W20" s="34"/>
      <c r="X20" s="34"/>
      <c r="Y20" s="34"/>
    </row>
    <row r="21" customFormat="false" ht="15" hidden="false" customHeight="true" outlineLevel="0" collapsed="false">
      <c r="A21" s="35" t="s">
        <v>243</v>
      </c>
      <c r="B21" s="11" t="str">
        <f aca="false">IF(OR(A21="AC",A21="AM",A21="AP",A21="PA",A21="RO",A21="RR",A21="TO"),"Manaus/AM",IF(OR(A21="AL",A21="BA",A21="CE",A21="MA",A21="PB",A21="PE",A21="PI",A21="RN",A21="SE"),"Recife/PE",IF(OR(A21="MT",A21="MS",A21="GO",A21="DF"),"Campo Grande/MS",IF(OR(A21="SC",A21="PR",A21="RS",A21="MG",A21="ES",A21="SP",A21="RJ"),"Curitiba/PR","VERIFICAR UF"))))</f>
        <v>Recife/PE</v>
      </c>
      <c r="C21" s="26"/>
      <c r="D21" s="27"/>
      <c r="E21" s="36" t="n">
        <f aca="false">IFERROR(INDEX('ANEXO IV - Kits por Polo'!$F$2:$F$615,MATCH($M21&amp;"|"&amp;$K21&amp;"|"&amp;$A21&amp;"|"&amp;$J21,'ANEXO IV - Kits por Polo'!$I$2:$I$615,0)),0)</f>
        <v>9</v>
      </c>
      <c r="F21" s="36" t="n">
        <f aca="false">IFERROR(INDEX('ANEXO IV - Kits por Polo'!$G$2:$G$615,MATCH($M21&amp;"|"&amp;$K21&amp;"|"&amp;$A21&amp;"|"&amp;$J21,'ANEXO IV - Kits por Polo'!$I$2:$I$615,0)),0)</f>
        <v>86381</v>
      </c>
      <c r="G21" s="37" t="s">
        <v>259</v>
      </c>
      <c r="H21" s="36" t="n">
        <f aca="false">IFERROR(INDEX('ANEXO IV - Kits por Polo'!$H$2:$H$615,MATCH($M21&amp;"|"&amp;$K21&amp;"|"&amp;$A21&amp;"|"&amp;$J21,'ANEXO IV - Kits por Polo'!$I$2:$I$615,0)),0)</f>
        <v>488.41</v>
      </c>
      <c r="I21" s="36" t="n">
        <f aca="false">MAX(F21/1000,H21*0.3)</f>
        <v>146.523</v>
      </c>
      <c r="J21" s="38" t="s">
        <v>245</v>
      </c>
      <c r="K21" s="39" t="s">
        <v>158</v>
      </c>
      <c r="L21" s="39" t="s">
        <v>159</v>
      </c>
      <c r="M21" s="38" t="s">
        <v>260</v>
      </c>
      <c r="N21" s="38" t="s">
        <v>261</v>
      </c>
      <c r="O21" s="37" t="s">
        <v>262</v>
      </c>
      <c r="P21" s="35" t="s">
        <v>263</v>
      </c>
      <c r="Q21" s="40" t="n">
        <v>-9.17658333333333</v>
      </c>
      <c r="R21" s="40" t="n">
        <v>-37.8925694444445</v>
      </c>
      <c r="S21" s="39" t="s">
        <v>155</v>
      </c>
      <c r="T21" s="41" t="s">
        <v>264</v>
      </c>
      <c r="U21" s="37" t="n">
        <v>57490000</v>
      </c>
      <c r="V21" s="42" t="s">
        <v>265</v>
      </c>
      <c r="W21" s="42"/>
      <c r="X21" s="42"/>
      <c r="Y21" s="42"/>
    </row>
    <row r="22" customFormat="false" ht="15" hidden="false" customHeight="true" outlineLevel="0" collapsed="false">
      <c r="A22" s="25" t="s">
        <v>243</v>
      </c>
      <c r="B22" s="11" t="str">
        <f aca="false">IF(OR(A22="AC",A22="AM",A22="AP",A22="PA",A22="RO",A22="RR",A22="TO"),"Manaus/AM",IF(OR(A22="AL",A22="BA",A22="CE",A22="MA",A22="PB",A22="PE",A22="PI",A22="RN",A22="SE"),"Recife/PE",IF(OR(A22="MT",A22="MS",A22="GO",A22="DF"),"Campo Grande/MS",IF(OR(A22="SC",A22="PR",A22="RS",A22="MG",A22="ES",A22="SP",A22="RJ"),"Curitiba/PR","VERIFICAR UF"))))</f>
        <v>Recife/PE</v>
      </c>
      <c r="C22" s="26"/>
      <c r="D22" s="27"/>
      <c r="E22" s="28" t="n">
        <f aca="false">IFERROR(INDEX('ANEXO IV - Kits por Polo'!$F$2:$F$615,MATCH($M22&amp;"|"&amp;$K22&amp;"|"&amp;$A22&amp;"|"&amp;$J22,'ANEXO IV - Kits por Polo'!$I$2:$I$615,0)),0)</f>
        <v>8</v>
      </c>
      <c r="F22" s="28" t="n">
        <f aca="false">IFERROR(INDEX('ANEXO IV - Kits por Polo'!$G$2:$G$615,MATCH($M22&amp;"|"&amp;$K22&amp;"|"&amp;$A22&amp;"|"&amp;$J22,'ANEXO IV - Kits por Polo'!$I$2:$I$615,0)),0)</f>
        <v>73485</v>
      </c>
      <c r="G22" s="29" t="s">
        <v>266</v>
      </c>
      <c r="H22" s="28" t="n">
        <f aca="false">IFERROR(INDEX('ANEXO IV - Kits por Polo'!$H$2:$H$615,MATCH($M22&amp;"|"&amp;$K22&amp;"|"&amp;$A22&amp;"|"&amp;$J22,'ANEXO IV - Kits por Polo'!$I$2:$I$615,0)),0)</f>
        <v>417.82</v>
      </c>
      <c r="I22" s="28" t="n">
        <f aca="false">MAX(F22/1000,H22*0.3)</f>
        <v>125.346</v>
      </c>
      <c r="J22" s="30" t="s">
        <v>245</v>
      </c>
      <c r="K22" s="31" t="s">
        <v>158</v>
      </c>
      <c r="L22" s="31" t="s">
        <v>159</v>
      </c>
      <c r="M22" s="30" t="s">
        <v>267</v>
      </c>
      <c r="N22" s="30" t="s">
        <v>268</v>
      </c>
      <c r="O22" s="29" t="s">
        <v>269</v>
      </c>
      <c r="P22" s="25" t="s">
        <v>270</v>
      </c>
      <c r="Q22" s="32" t="n">
        <v>-10.0074783955943</v>
      </c>
      <c r="R22" s="32" t="n">
        <v>-36.6193455291675</v>
      </c>
      <c r="S22" s="31" t="s">
        <v>155</v>
      </c>
      <c r="T22" s="33" t="s">
        <v>271</v>
      </c>
      <c r="U22" s="29" t="n">
        <v>57275000</v>
      </c>
      <c r="V22" s="34" t="s">
        <v>272</v>
      </c>
      <c r="W22" s="34"/>
      <c r="X22" s="34"/>
      <c r="Y22" s="34"/>
    </row>
    <row r="23" customFormat="false" ht="15" hidden="false" customHeight="true" outlineLevel="0" collapsed="false">
      <c r="A23" s="35" t="s">
        <v>243</v>
      </c>
      <c r="B23" s="11" t="str">
        <f aca="false">IF(OR(A23="AC",A23="AM",A23="AP",A23="PA",A23="RO",A23="RR",A23="TO"),"Manaus/AM",IF(OR(A23="AL",A23="BA",A23="CE",A23="MA",A23="PB",A23="PE",A23="PI",A23="RN",A23="SE"),"Recife/PE",IF(OR(A23="MT",A23="MS",A23="GO",A23="DF"),"Campo Grande/MS",IF(OR(A23="SC",A23="PR",A23="RS",A23="MG",A23="ES",A23="SP",A23="RJ"),"Curitiba/PR","VERIFICAR UF"))))</f>
        <v>Recife/PE</v>
      </c>
      <c r="C23" s="26"/>
      <c r="D23" s="27"/>
      <c r="E23" s="36" t="n">
        <f aca="false">IFERROR(INDEX('ANEXO IV - Kits por Polo'!$F$2:$F$615,MATCH($M23&amp;"|"&amp;$K23&amp;"|"&amp;$A23&amp;"|"&amp;$J23,'ANEXO IV - Kits por Polo'!$I$2:$I$615,0)),0)</f>
        <v>12</v>
      </c>
      <c r="F23" s="36" t="n">
        <f aca="false">IFERROR(INDEX('ANEXO IV - Kits por Polo'!$G$2:$G$615,MATCH($M23&amp;"|"&amp;$K23&amp;"|"&amp;$A23&amp;"|"&amp;$J23,'ANEXO IV - Kits por Polo'!$I$2:$I$615,0)),0)</f>
        <v>113196</v>
      </c>
      <c r="G23" s="37" t="s">
        <v>266</v>
      </c>
      <c r="H23" s="36" t="n">
        <f aca="false">IFERROR(INDEX('ANEXO IV - Kits por Polo'!$H$2:$H$615,MATCH($M23&amp;"|"&amp;$K23&amp;"|"&amp;$A23&amp;"|"&amp;$J23,'ANEXO IV - Kits por Polo'!$I$2:$I$615,0)),0)</f>
        <v>641.42</v>
      </c>
      <c r="I23" s="36" t="n">
        <f aca="false">MAX(F23/1000,H23*0.3)</f>
        <v>192.426</v>
      </c>
      <c r="J23" s="38" t="s">
        <v>245</v>
      </c>
      <c r="K23" s="39" t="s">
        <v>158</v>
      </c>
      <c r="L23" s="39" t="s">
        <v>159</v>
      </c>
      <c r="M23" s="38" t="s">
        <v>273</v>
      </c>
      <c r="N23" s="38" t="s">
        <v>274</v>
      </c>
      <c r="O23" s="37" t="s">
        <v>275</v>
      </c>
      <c r="P23" s="35" t="s">
        <v>276</v>
      </c>
      <c r="Q23" s="40" t="n">
        <v>-9.95767725362684</v>
      </c>
      <c r="R23" s="40" t="n">
        <v>-36.6004218367593</v>
      </c>
      <c r="S23" s="39" t="s">
        <v>155</v>
      </c>
      <c r="T23" s="41" t="s">
        <v>277</v>
      </c>
      <c r="U23" s="37" t="n">
        <v>57275000</v>
      </c>
      <c r="V23" s="42" t="s">
        <v>278</v>
      </c>
      <c r="W23" s="42"/>
      <c r="X23" s="42"/>
      <c r="Y23" s="42"/>
    </row>
    <row r="24" customFormat="false" ht="15" hidden="false" customHeight="true" outlineLevel="0" collapsed="false">
      <c r="A24" s="25" t="s">
        <v>243</v>
      </c>
      <c r="B24" s="11" t="str">
        <f aca="false">IF(OR(A24="AC",A24="AM",A24="AP",A24="PA",A24="RO",A24="RR",A24="TO"),"Manaus/AM",IF(OR(A24="AL",A24="BA",A24="CE",A24="MA",A24="PB",A24="PE",A24="PI",A24="RN",A24="SE"),"Recife/PE",IF(OR(A24="MT",A24="MS",A24="GO",A24="DF"),"Campo Grande/MS",IF(OR(A24="SC",A24="PR",A24="RS",A24="MG",A24="ES",A24="SP",A24="RJ"),"Curitiba/PR","VERIFICAR UF"))))</f>
        <v>Recife/PE</v>
      </c>
      <c r="C24" s="26"/>
      <c r="D24" s="27"/>
      <c r="E24" s="28" t="n">
        <f aca="false">IFERROR(INDEX('ANEXO IV - Kits por Polo'!$F$2:$F$615,MATCH($M24&amp;"|"&amp;$K24&amp;"|"&amp;$A24&amp;"|"&amp;$J24,'ANEXO IV - Kits por Polo'!$I$2:$I$615,0)),0)</f>
        <v>31</v>
      </c>
      <c r="F24" s="28" t="n">
        <f aca="false">IFERROR(INDEX('ANEXO IV - Kits por Polo'!$G$2:$G$615,MATCH($M24&amp;"|"&amp;$K24&amp;"|"&amp;$A24&amp;"|"&amp;$J24,'ANEXO IV - Kits por Polo'!$I$2:$I$615,0)),0)</f>
        <v>298854</v>
      </c>
      <c r="G24" s="29" t="s">
        <v>279</v>
      </c>
      <c r="H24" s="28" t="n">
        <f aca="false">IFERROR(INDEX('ANEXO IV - Kits por Polo'!$H$2:$H$615,MATCH($M24&amp;"|"&amp;$K24&amp;"|"&amp;$A24&amp;"|"&amp;$J24,'ANEXO IV - Kits por Polo'!$I$2:$I$615,0)),0)</f>
        <v>1688.83</v>
      </c>
      <c r="I24" s="28" t="n">
        <f aca="false">MAX(F24/1000,H24*0.3)</f>
        <v>506.649</v>
      </c>
      <c r="J24" s="30" t="s">
        <v>245</v>
      </c>
      <c r="K24" s="31" t="s">
        <v>158</v>
      </c>
      <c r="L24" s="31" t="s">
        <v>159</v>
      </c>
      <c r="M24" s="30" t="s">
        <v>280</v>
      </c>
      <c r="N24" s="30" t="s">
        <v>281</v>
      </c>
      <c r="O24" s="29" t="s">
        <v>282</v>
      </c>
      <c r="P24" s="25" t="s">
        <v>283</v>
      </c>
      <c r="Q24" s="32" t="n">
        <v>-10.1753736307355</v>
      </c>
      <c r="R24" s="32" t="n">
        <v>-36.8341586815958</v>
      </c>
      <c r="S24" s="31" t="s">
        <v>155</v>
      </c>
      <c r="T24" s="33" t="s">
        <v>284</v>
      </c>
      <c r="U24" s="29" t="n">
        <v>57290000</v>
      </c>
      <c r="V24" s="34" t="s">
        <v>285</v>
      </c>
      <c r="W24" s="34"/>
      <c r="X24" s="34"/>
      <c r="Y24" s="34"/>
    </row>
    <row r="25" customFormat="false" ht="15" hidden="false" customHeight="true" outlineLevel="0" collapsed="false">
      <c r="A25" s="35" t="s">
        <v>243</v>
      </c>
      <c r="B25" s="11" t="str">
        <f aca="false">IF(OR(A25="AC",A25="AM",A25="AP",A25="PA",A25="RO",A25="RR",A25="TO"),"Manaus/AM",IF(OR(A25="AL",A25="BA",A25="CE",A25="MA",A25="PB",A25="PE",A25="PI",A25="RN",A25="SE"),"Recife/PE",IF(OR(A25="MT",A25="MS",A25="GO",A25="DF"),"Campo Grande/MS",IF(OR(A25="SC",A25="PR",A25="RS",A25="MG",A25="ES",A25="SP",A25="RJ"),"Curitiba/PR","VERIFICAR UF"))))</f>
        <v>Recife/PE</v>
      </c>
      <c r="C25" s="26"/>
      <c r="D25" s="27"/>
      <c r="E25" s="36" t="n">
        <f aca="false">IFERROR(INDEX('ANEXO IV - Kits por Polo'!$F$2:$F$615,MATCH($M25&amp;"|"&amp;$K25&amp;"|"&amp;$A25&amp;"|"&amp;$J25,'ANEXO IV - Kits por Polo'!$I$2:$I$615,0)),0)</f>
        <v>14</v>
      </c>
      <c r="F25" s="36" t="n">
        <f aca="false">IFERROR(INDEX('ANEXO IV - Kits por Polo'!$G$2:$G$615,MATCH($M25&amp;"|"&amp;$K25&amp;"|"&amp;$A25&amp;"|"&amp;$J25,'ANEXO IV - Kits por Polo'!$I$2:$I$615,0)),0)</f>
        <v>133052</v>
      </c>
      <c r="G25" s="37" t="s">
        <v>252</v>
      </c>
      <c r="H25" s="36" t="n">
        <f aca="false">IFERROR(INDEX('ANEXO IV - Kits por Polo'!$H$2:$H$615,MATCH($M25&amp;"|"&amp;$K25&amp;"|"&amp;$A25&amp;"|"&amp;$J25,'ANEXO IV - Kits por Polo'!$I$2:$I$615,0)),0)</f>
        <v>753.22</v>
      </c>
      <c r="I25" s="36" t="n">
        <f aca="false">MAX(F25/1000,H25*0.3)</f>
        <v>225.966</v>
      </c>
      <c r="J25" s="38" t="s">
        <v>245</v>
      </c>
      <c r="K25" s="39" t="s">
        <v>158</v>
      </c>
      <c r="L25" s="39" t="s">
        <v>159</v>
      </c>
      <c r="M25" s="38" t="s">
        <v>286</v>
      </c>
      <c r="N25" s="38" t="s">
        <v>287</v>
      </c>
      <c r="O25" s="37" t="s">
        <v>288</v>
      </c>
      <c r="P25" s="35" t="s">
        <v>289</v>
      </c>
      <c r="Q25" s="40" t="n">
        <v>-9.28277748686113</v>
      </c>
      <c r="R25" s="40" t="n">
        <v>-38.0145147046642</v>
      </c>
      <c r="S25" s="39" t="s">
        <v>155</v>
      </c>
      <c r="T25" s="41" t="s">
        <v>290</v>
      </c>
      <c r="U25" s="37" t="n">
        <v>57475000</v>
      </c>
      <c r="V25" s="42" t="s">
        <v>291</v>
      </c>
      <c r="W25" s="42"/>
      <c r="X25" s="42"/>
      <c r="Y25" s="42"/>
    </row>
    <row r="26" customFormat="false" ht="15" hidden="false" customHeight="true" outlineLevel="0" collapsed="false">
      <c r="A26" s="25" t="s">
        <v>243</v>
      </c>
      <c r="B26" s="11" t="str">
        <f aca="false">IF(OR(A26="AC",A26="AM",A26="AP",A26="PA",A26="RO",A26="RR",A26="TO"),"Manaus/AM",IF(OR(A26="AL",A26="BA",A26="CE",A26="MA",A26="PB",A26="PE",A26="PI",A26="RN",A26="SE"),"Recife/PE",IF(OR(A26="MT",A26="MS",A26="GO",A26="DF"),"Campo Grande/MS",IF(OR(A26="SC",A26="PR",A26="RS",A26="MG",A26="ES",A26="SP",A26="RJ"),"Curitiba/PR","VERIFICAR UF"))))</f>
        <v>Recife/PE</v>
      </c>
      <c r="C26" s="26"/>
      <c r="D26" s="27"/>
      <c r="E26" s="28" t="n">
        <f aca="false">IFERROR(INDEX('ANEXO IV - Kits por Polo'!$F$2:$F$615,MATCH($M26&amp;"|"&amp;$K26&amp;"|"&amp;$A26&amp;"|"&amp;$J26,'ANEXO IV - Kits por Polo'!$I$2:$I$615,0)),0)</f>
        <v>15</v>
      </c>
      <c r="F26" s="28" t="n">
        <f aca="false">IFERROR(INDEX('ANEXO IV - Kits por Polo'!$G$2:$G$615,MATCH($M26&amp;"|"&amp;$K26&amp;"|"&amp;$A26&amp;"|"&amp;$J26,'ANEXO IV - Kits por Polo'!$I$2:$I$615,0)),0)</f>
        <v>140011</v>
      </c>
      <c r="G26" s="29" t="s">
        <v>252</v>
      </c>
      <c r="H26" s="28" t="n">
        <f aca="false">IFERROR(INDEX('ANEXO IV - Kits por Polo'!$H$2:$H$615,MATCH($M26&amp;"|"&amp;$K26&amp;"|"&amp;$A26&amp;"|"&amp;$J26,'ANEXO IV - Kits por Polo'!$I$2:$I$615,0)),0)</f>
        <v>794.43</v>
      </c>
      <c r="I26" s="28" t="n">
        <f aca="false">MAX(F26/1000,H26*0.3)</f>
        <v>238.329</v>
      </c>
      <c r="J26" s="30" t="s">
        <v>245</v>
      </c>
      <c r="K26" s="31" t="s">
        <v>158</v>
      </c>
      <c r="L26" s="31" t="s">
        <v>159</v>
      </c>
      <c r="M26" s="30" t="s">
        <v>292</v>
      </c>
      <c r="N26" s="30" t="s">
        <v>293</v>
      </c>
      <c r="O26" s="29" t="s">
        <v>294</v>
      </c>
      <c r="P26" s="25" t="s">
        <v>295</v>
      </c>
      <c r="Q26" s="32" t="n">
        <v>-9.59869447656977</v>
      </c>
      <c r="R26" s="32" t="n">
        <v>-37.757262501553</v>
      </c>
      <c r="S26" s="31" t="s">
        <v>155</v>
      </c>
      <c r="T26" s="33" t="s">
        <v>296</v>
      </c>
      <c r="U26" s="29" t="n">
        <v>57475000</v>
      </c>
      <c r="V26" s="34" t="s">
        <v>297</v>
      </c>
      <c r="W26" s="34"/>
      <c r="X26" s="34"/>
      <c r="Y26" s="34"/>
    </row>
    <row r="27" customFormat="false" ht="15" hidden="false" customHeight="true" outlineLevel="0" collapsed="false">
      <c r="A27" s="35" t="s">
        <v>243</v>
      </c>
      <c r="B27" s="11" t="str">
        <f aca="false">IF(OR(A27="AC",A27="AM",A27="AP",A27="PA",A27="RO",A27="RR",A27="TO"),"Manaus/AM",IF(OR(A27="AL",A27="BA",A27="CE",A27="MA",A27="PB",A27="PE",A27="PI",A27="RN",A27="SE"),"Recife/PE",IF(OR(A27="MT",A27="MS",A27="GO",A27="DF"),"Campo Grande/MS",IF(OR(A27="SC",A27="PR",A27="RS",A27="MG",A27="ES",A27="SP",A27="RJ"),"Curitiba/PR","VERIFICAR UF"))))</f>
        <v>Recife/PE</v>
      </c>
      <c r="C27" s="26"/>
      <c r="D27" s="27"/>
      <c r="E27" s="36" t="n">
        <f aca="false">IFERROR(INDEX('ANEXO IV - Kits por Polo'!$F$2:$F$615,MATCH($M27&amp;"|"&amp;$K27&amp;"|"&amp;$A27&amp;"|"&amp;$J27,'ANEXO IV - Kits por Polo'!$I$2:$I$615,0)),0)</f>
        <v>11</v>
      </c>
      <c r="F27" s="36" t="n">
        <f aca="false">IFERROR(INDEX('ANEXO IV - Kits por Polo'!$G$2:$G$615,MATCH($M27&amp;"|"&amp;$K27&amp;"|"&amp;$A27&amp;"|"&amp;$J27,'ANEXO IV - Kits por Polo'!$I$2:$I$615,0)),0)</f>
        <v>118108</v>
      </c>
      <c r="G27" s="37" t="s">
        <v>298</v>
      </c>
      <c r="H27" s="36" t="n">
        <f aca="false">IFERROR(INDEX('ANEXO IV - Kits por Polo'!$H$2:$H$615,MATCH($M27&amp;"|"&amp;$K27&amp;"|"&amp;$A27&amp;"|"&amp;$J27,'ANEXO IV - Kits por Polo'!$I$2:$I$615,0)),0)</f>
        <v>658.97</v>
      </c>
      <c r="I27" s="36" t="n">
        <f aca="false">MAX(F27/1000,H27*0.3)</f>
        <v>197.691</v>
      </c>
      <c r="J27" s="38" t="s">
        <v>245</v>
      </c>
      <c r="K27" s="39" t="s">
        <v>158</v>
      </c>
      <c r="L27" s="39" t="s">
        <v>159</v>
      </c>
      <c r="M27" s="38" t="s">
        <v>299</v>
      </c>
      <c r="N27" s="38" t="s">
        <v>300</v>
      </c>
      <c r="O27" s="37" t="s">
        <v>301</v>
      </c>
      <c r="P27" s="35" t="s">
        <v>302</v>
      </c>
      <c r="Q27" s="40" t="n">
        <v>-9.21571064141108</v>
      </c>
      <c r="R27" s="40" t="n">
        <v>-37.7571779185296</v>
      </c>
      <c r="S27" s="39" t="s">
        <v>155</v>
      </c>
      <c r="T27" s="41" t="s">
        <v>303</v>
      </c>
      <c r="U27" s="37" t="n">
        <v>57545000</v>
      </c>
      <c r="V27" s="42" t="s">
        <v>304</v>
      </c>
      <c r="W27" s="42"/>
      <c r="X27" s="42"/>
      <c r="Y27" s="42"/>
    </row>
    <row r="28" customFormat="false" ht="15" hidden="false" customHeight="true" outlineLevel="0" collapsed="false">
      <c r="A28" s="25" t="s">
        <v>243</v>
      </c>
      <c r="B28" s="11" t="str">
        <f aca="false">IF(OR(A28="AC",A28="AM",A28="AP",A28="PA",A28="RO",A28="RR",A28="TO"),"Manaus/AM",IF(OR(A28="AL",A28="BA",A28="CE",A28="MA",A28="PB",A28="PE",A28="PI",A28="RN",A28="SE"),"Recife/PE",IF(OR(A28="MT",A28="MS",A28="GO",A28="DF"),"Campo Grande/MS",IF(OR(A28="SC",A28="PR",A28="RS",A28="MG",A28="ES",A28="SP",A28="RJ"),"Curitiba/PR","VERIFICAR UF"))))</f>
        <v>Recife/PE</v>
      </c>
      <c r="C28" s="26"/>
      <c r="D28" s="27"/>
      <c r="E28" s="28" t="n">
        <f aca="false">IFERROR(INDEX('ANEXO IV - Kits por Polo'!$F$2:$F$615,MATCH($M28&amp;"|"&amp;$K28&amp;"|"&amp;$A28&amp;"|"&amp;$J28,'ANEXO IV - Kits por Polo'!$I$2:$I$615,0)),0)</f>
        <v>23</v>
      </c>
      <c r="F28" s="28" t="n">
        <f aca="false">IFERROR(INDEX('ANEXO IV - Kits por Polo'!$G$2:$G$615,MATCH($M28&amp;"|"&amp;$K28&amp;"|"&amp;$A28&amp;"|"&amp;$J28,'ANEXO IV - Kits por Polo'!$I$2:$I$615,0)),0)</f>
        <v>199855</v>
      </c>
      <c r="G28" s="29" t="s">
        <v>305</v>
      </c>
      <c r="H28" s="28" t="n">
        <f aca="false">IFERROR(INDEX('ANEXO IV - Kits por Polo'!$H$2:$H$615,MATCH($M28&amp;"|"&amp;$K28&amp;"|"&amp;$A28&amp;"|"&amp;$J28,'ANEXO IV - Kits por Polo'!$I$2:$I$615,0)),0)</f>
        <v>1140.1</v>
      </c>
      <c r="I28" s="28" t="n">
        <f aca="false">MAX(F28/1000,H28*0.3)</f>
        <v>342.03</v>
      </c>
      <c r="J28" s="30" t="s">
        <v>245</v>
      </c>
      <c r="K28" s="31" t="s">
        <v>136</v>
      </c>
      <c r="L28" s="31" t="s">
        <v>152</v>
      </c>
      <c r="M28" s="30" t="s">
        <v>305</v>
      </c>
      <c r="N28" s="30" t="s">
        <v>306</v>
      </c>
      <c r="O28" s="29" t="n">
        <v>7748396</v>
      </c>
      <c r="P28" s="25" t="s">
        <v>307</v>
      </c>
      <c r="Q28" s="32" t="n">
        <v>-9.60197421180051</v>
      </c>
      <c r="R28" s="32" t="n">
        <v>-35.7481695646797</v>
      </c>
      <c r="S28" s="31" t="s">
        <v>155</v>
      </c>
      <c r="T28" s="33" t="s">
        <v>308</v>
      </c>
      <c r="U28" s="29" t="n">
        <v>57062585</v>
      </c>
      <c r="V28" s="34" t="s">
        <v>309</v>
      </c>
      <c r="W28" s="34"/>
      <c r="X28" s="34"/>
      <c r="Y28" s="34"/>
    </row>
    <row r="29" customFormat="false" ht="15" hidden="false" customHeight="true" outlineLevel="0" collapsed="false">
      <c r="A29" s="35" t="s">
        <v>243</v>
      </c>
      <c r="B29" s="11" t="str">
        <f aca="false">IF(OR(A29="AC",A29="AM",A29="AP",A29="PA",A29="RO",A29="RR",A29="TO"),"Manaus/AM",IF(OR(A29="AL",A29="BA",A29="CE",A29="MA",A29="PB",A29="PE",A29="PI",A29="RN",A29="SE"),"Recife/PE",IF(OR(A29="MT",A29="MS",A29="GO",A29="DF"),"Campo Grande/MS",IF(OR(A29="SC",A29="PR",A29="RS",A29="MG",A29="ES",A29="SP",A29="RJ"),"Curitiba/PR","VERIFICAR UF"))))</f>
        <v>Recife/PE</v>
      </c>
      <c r="C29" s="26"/>
      <c r="D29" s="27"/>
      <c r="E29" s="36" t="n">
        <f aca="false">IFERROR(INDEX('ANEXO IV - Kits por Polo'!$F$2:$F$615,MATCH($M29&amp;"|"&amp;$K29&amp;"|"&amp;$A29&amp;"|"&amp;$J29,'ANEXO IV - Kits por Polo'!$I$2:$I$615,0)),0)</f>
        <v>10</v>
      </c>
      <c r="F29" s="36" t="n">
        <f aca="false">IFERROR(INDEX('ANEXO IV - Kits por Polo'!$G$2:$G$615,MATCH($M29&amp;"|"&amp;$K29&amp;"|"&amp;$A29&amp;"|"&amp;$J29,'ANEXO IV - Kits por Polo'!$I$2:$I$615,0)),0)</f>
        <v>69597</v>
      </c>
      <c r="G29" s="37" t="s">
        <v>305</v>
      </c>
      <c r="H29" s="36" t="n">
        <f aca="false">IFERROR(INDEX('ANEXO IV - Kits por Polo'!$H$2:$H$615,MATCH($M29&amp;"|"&amp;$K29&amp;"|"&amp;$A29&amp;"|"&amp;$J29,'ANEXO IV - Kits por Polo'!$I$2:$I$615,0)),0)</f>
        <v>412.1</v>
      </c>
      <c r="I29" s="36" t="n">
        <f aca="false">MAX(F29/1000,H29*0.3)</f>
        <v>123.63</v>
      </c>
      <c r="J29" s="38" t="s">
        <v>245</v>
      </c>
      <c r="K29" s="39" t="s">
        <v>187</v>
      </c>
      <c r="L29" s="39" t="s">
        <v>187</v>
      </c>
      <c r="M29" s="38" t="s">
        <v>305</v>
      </c>
      <c r="N29" s="38" t="s">
        <v>310</v>
      </c>
      <c r="O29" s="37" t="s">
        <v>112</v>
      </c>
      <c r="P29" s="35" t="s">
        <v>311</v>
      </c>
      <c r="Q29" s="40" t="n">
        <v>-9.62693767423341</v>
      </c>
      <c r="R29" s="40" t="n">
        <v>-35.7363586969951</v>
      </c>
      <c r="S29" s="39" t="s">
        <v>155</v>
      </c>
      <c r="T29" s="41" t="s">
        <v>312</v>
      </c>
      <c r="U29" s="37" t="n">
        <v>57052483</v>
      </c>
      <c r="V29" s="42" t="s">
        <v>313</v>
      </c>
      <c r="W29" s="42"/>
      <c r="X29" s="42"/>
      <c r="Y29" s="42"/>
    </row>
    <row r="30" customFormat="false" ht="15" hidden="false" customHeight="true" outlineLevel="0" collapsed="false">
      <c r="A30" s="25" t="s">
        <v>243</v>
      </c>
      <c r="B30" s="11" t="str">
        <f aca="false">IF(OR(A30="AC",A30="AM",A30="AP",A30="PA",A30="RO",A30="RR",A30="TO"),"Manaus/AM",IF(OR(A30="AL",A30="BA",A30="CE",A30="MA",A30="PB",A30="PE",A30="PI",A30="RN",A30="SE"),"Recife/PE",IF(OR(A30="MT",A30="MS",A30="GO",A30="DF"),"Campo Grande/MS",IF(OR(A30="SC",A30="PR",A30="RS",A30="MG",A30="ES",A30="SP",A30="RJ"),"Curitiba/PR","VERIFICAR UF"))))</f>
        <v>Recife/PE</v>
      </c>
      <c r="C30" s="26"/>
      <c r="D30" s="27"/>
      <c r="E30" s="28" t="n">
        <f aca="false">IFERROR(INDEX('ANEXO IV - Kits por Polo'!$F$2:$F$615,MATCH($M30&amp;"|"&amp;$K30&amp;"|"&amp;$A30&amp;"|"&amp;$J30,'ANEXO IV - Kits por Polo'!$I$2:$I$615,0)),0)</f>
        <v>10</v>
      </c>
      <c r="F30" s="28" t="n">
        <f aca="false">IFERROR(INDEX('ANEXO IV - Kits por Polo'!$G$2:$G$615,MATCH($M30&amp;"|"&amp;$K30&amp;"|"&amp;$A30&amp;"|"&amp;$J30,'ANEXO IV - Kits por Polo'!$I$2:$I$615,0)),0)</f>
        <v>99277</v>
      </c>
      <c r="G30" s="29" t="s">
        <v>314</v>
      </c>
      <c r="H30" s="28" t="n">
        <f aca="false">IFERROR(INDEX('ANEXO IV - Kits por Polo'!$H$2:$H$615,MATCH($M30&amp;"|"&amp;$K30&amp;"|"&amp;$A30&amp;"|"&amp;$J30,'ANEXO IV - Kits por Polo'!$I$2:$I$615,0)),0)</f>
        <v>559</v>
      </c>
      <c r="I30" s="28" t="n">
        <f aca="false">MAX(F30/1000,H30*0.3)</f>
        <v>167.7</v>
      </c>
      <c r="J30" s="30" t="s">
        <v>245</v>
      </c>
      <c r="K30" s="31" t="s">
        <v>158</v>
      </c>
      <c r="L30" s="31" t="s">
        <v>159</v>
      </c>
      <c r="M30" s="30" t="s">
        <v>315</v>
      </c>
      <c r="N30" s="30" t="s">
        <v>316</v>
      </c>
      <c r="O30" s="29" t="s">
        <v>317</v>
      </c>
      <c r="P30" s="25" t="s">
        <v>318</v>
      </c>
      <c r="Q30" s="32" t="n">
        <v>-9.89848355744522</v>
      </c>
      <c r="R30" s="32" t="n">
        <v>-36.705889624445</v>
      </c>
      <c r="S30" s="31" t="s">
        <v>155</v>
      </c>
      <c r="T30" s="33" t="s">
        <v>319</v>
      </c>
      <c r="U30" s="29" t="n">
        <v>57340000</v>
      </c>
      <c r="V30" s="34" t="s">
        <v>320</v>
      </c>
      <c r="W30" s="34"/>
      <c r="X30" s="34"/>
      <c r="Y30" s="34"/>
    </row>
    <row r="31" customFormat="false" ht="15" hidden="false" customHeight="true" outlineLevel="0" collapsed="false">
      <c r="A31" s="35" t="s">
        <v>243</v>
      </c>
      <c r="B31" s="11" t="str">
        <f aca="false">IF(OR(A31="AC",A31="AM",A31="AP",A31="PA",A31="RO",A31="RR",A31="TO"),"Manaus/AM",IF(OR(A31="AL",A31="BA",A31="CE",A31="MA",A31="PB",A31="PE",A31="PI",A31="RN",A31="SE"),"Recife/PE",IF(OR(A31="MT",A31="MS",A31="GO",A31="DF"),"Campo Grande/MS",IF(OR(A31="SC",A31="PR",A31="RS",A31="MG",A31="ES",A31="SP",A31="RJ"),"Curitiba/PR","VERIFICAR UF"))))</f>
        <v>Recife/PE</v>
      </c>
      <c r="C31" s="26"/>
      <c r="D31" s="27"/>
      <c r="E31" s="36" t="n">
        <f aca="false">IFERROR(INDEX('ANEXO IV - Kits por Polo'!$F$2:$F$615,MATCH($M31&amp;"|"&amp;$K31&amp;"|"&amp;$A31&amp;"|"&amp;$J31,'ANEXO IV - Kits por Polo'!$I$2:$I$615,0)),0)</f>
        <v>26</v>
      </c>
      <c r="F31" s="36" t="n">
        <f aca="false">IFERROR(INDEX('ANEXO IV - Kits por Polo'!$G$2:$G$615,MATCH($M31&amp;"|"&amp;$K31&amp;"|"&amp;$A31&amp;"|"&amp;$J31,'ANEXO IV - Kits por Polo'!$I$2:$I$615,0)),0)</f>
        <v>258120</v>
      </c>
      <c r="G31" s="37" t="s">
        <v>321</v>
      </c>
      <c r="H31" s="36" t="n">
        <f aca="false">IFERROR(INDEX('ANEXO IV - Kits por Polo'!$H$2:$H$615,MATCH($M31&amp;"|"&amp;$K31&amp;"|"&amp;$A31&amp;"|"&amp;$J31,'ANEXO IV - Kits por Polo'!$I$2:$I$615,0)),0)</f>
        <v>1453.4</v>
      </c>
      <c r="I31" s="36" t="n">
        <f aca="false">MAX(F31/1000,H31*0.3)</f>
        <v>436.02</v>
      </c>
      <c r="J31" s="38" t="s">
        <v>245</v>
      </c>
      <c r="K31" s="39" t="s">
        <v>158</v>
      </c>
      <c r="L31" s="39" t="s">
        <v>159</v>
      </c>
      <c r="M31" s="38" t="s">
        <v>322</v>
      </c>
      <c r="N31" s="38" t="s">
        <v>323</v>
      </c>
      <c r="O31" s="37" t="s">
        <v>324</v>
      </c>
      <c r="P31" s="35" t="s">
        <v>325</v>
      </c>
      <c r="Q31" s="40" t="n">
        <v>-9.04752777777778</v>
      </c>
      <c r="R31" s="40" t="n">
        <v>-35.7114027777778</v>
      </c>
      <c r="S31" s="39" t="s">
        <v>155</v>
      </c>
      <c r="T31" s="41" t="s">
        <v>326</v>
      </c>
      <c r="U31" s="37" t="n">
        <v>57920000</v>
      </c>
      <c r="V31" s="42" t="s">
        <v>327</v>
      </c>
      <c r="W31" s="42"/>
      <c r="X31" s="42"/>
      <c r="Y31" s="42"/>
    </row>
    <row r="32" customFormat="false" ht="15" hidden="false" customHeight="true" outlineLevel="0" collapsed="false">
      <c r="A32" s="25" t="s">
        <v>243</v>
      </c>
      <c r="B32" s="11" t="str">
        <f aca="false">IF(OR(A32="AC",A32="AM",A32="AP",A32="PA",A32="RO",A32="RR",A32="TO"),"Manaus/AM",IF(OR(A32="AL",A32="BA",A32="CE",A32="MA",A32="PB",A32="PE",A32="PI",A32="RN",A32="SE"),"Recife/PE",IF(OR(A32="MT",A32="MS",A32="GO",A32="DF"),"Campo Grande/MS",IF(OR(A32="SC",A32="PR",A32="RS",A32="MG",A32="ES",A32="SP",A32="RJ"),"Curitiba/PR","VERIFICAR UF"))))</f>
        <v>Recife/PE</v>
      </c>
      <c r="C32" s="26"/>
      <c r="D32" s="27"/>
      <c r="E32" s="28" t="n">
        <f aca="false">IFERROR(INDEX('ANEXO IV - Kits por Polo'!$F$2:$F$615,MATCH($M32&amp;"|"&amp;$K32&amp;"|"&amp;$A32&amp;"|"&amp;$J32,'ANEXO IV - Kits por Polo'!$I$2:$I$615,0)),0)</f>
        <v>49</v>
      </c>
      <c r="F32" s="28" t="n">
        <f aca="false">IFERROR(INDEX('ANEXO IV - Kits por Polo'!$G$2:$G$615,MATCH($M32&amp;"|"&amp;$K32&amp;"|"&amp;$A32&amp;"|"&amp;$J32,'ANEXO IV - Kits por Polo'!$I$2:$I$615,0)),0)</f>
        <v>519104</v>
      </c>
      <c r="G32" s="29" t="s">
        <v>328</v>
      </c>
      <c r="H32" s="28" t="n">
        <f aca="false">IFERROR(INDEX('ANEXO IV - Kits por Polo'!$H$2:$H$615,MATCH($M32&amp;"|"&amp;$K32&amp;"|"&amp;$A32&amp;"|"&amp;$J32,'ANEXO IV - Kits por Polo'!$I$2:$I$615,0)),0)</f>
        <v>2900.69</v>
      </c>
      <c r="I32" s="28" t="n">
        <f aca="false">MAX(F32/1000,H32*0.3)</f>
        <v>870.207</v>
      </c>
      <c r="J32" s="30" t="s">
        <v>245</v>
      </c>
      <c r="K32" s="31" t="s">
        <v>158</v>
      </c>
      <c r="L32" s="31" t="s">
        <v>166</v>
      </c>
      <c r="M32" s="30" t="s">
        <v>329</v>
      </c>
      <c r="N32" s="30" t="s">
        <v>330</v>
      </c>
      <c r="O32" s="29" t="s">
        <v>331</v>
      </c>
      <c r="P32" s="25" t="s">
        <v>332</v>
      </c>
      <c r="Q32" s="32" t="n">
        <v>-9.41032987812726</v>
      </c>
      <c r="R32" s="32" t="n">
        <v>-36.6450180336462</v>
      </c>
      <c r="S32" s="31" t="s">
        <v>155</v>
      </c>
      <c r="T32" s="33" t="s">
        <v>333</v>
      </c>
      <c r="U32" s="29" t="n">
        <v>57600280</v>
      </c>
      <c r="V32" s="34" t="s">
        <v>334</v>
      </c>
      <c r="W32" s="34"/>
      <c r="X32" s="34"/>
      <c r="Y32" s="34"/>
    </row>
    <row r="33" customFormat="false" ht="15" hidden="false" customHeight="true" outlineLevel="0" collapsed="false">
      <c r="A33" s="35" t="s">
        <v>335</v>
      </c>
      <c r="B33" s="11" t="str">
        <f aca="false">IF(OR(A33="AC",A33="AM",A33="AP",A33="PA",A33="RO",A33="RR",A33="TO"),"Manaus/AM",IF(OR(A33="AL",A33="BA",A33="CE",A33="MA",A33="PB",A33="PE",A33="PI",A33="RN",A33="SE"),"Recife/PE",IF(OR(A33="MT",A33="MS",A33="GO",A33="DF"),"Campo Grande/MS",IF(OR(A33="SC",A33="PR",A33="RS",A33="MG",A33="ES",A33="SP",A33="RJ"),"Curitiba/PR","VERIFICAR UF"))))</f>
        <v>Manaus/AM</v>
      </c>
      <c r="C33" s="26"/>
      <c r="D33" s="27"/>
      <c r="E33" s="36" t="n">
        <f aca="false">IFERROR(INDEX('ANEXO IV - Kits por Polo'!$F$2:$F$615,MATCH($M33&amp;"|"&amp;$K33&amp;"|"&amp;$A33&amp;"|"&amp;$J33,'ANEXO IV - Kits por Polo'!$I$2:$I$615,0)),0)</f>
        <v>0</v>
      </c>
      <c r="F33" s="36" t="n">
        <f aca="false">IFERROR(INDEX('ANEXO IV - Kits por Polo'!$G$2:$G$615,MATCH($M33&amp;"|"&amp;$K33&amp;"|"&amp;$A33&amp;"|"&amp;$J33,'ANEXO IV - Kits por Polo'!$I$2:$I$615,0)),0)</f>
        <v>0</v>
      </c>
      <c r="G33" s="37" t="s">
        <v>336</v>
      </c>
      <c r="H33" s="36" t="n">
        <f aca="false">IFERROR(INDEX('ANEXO IV - Kits por Polo'!$H$2:$H$615,MATCH($M33&amp;"|"&amp;$K33&amp;"|"&amp;$A33&amp;"|"&amp;$J33,'ANEXO IV - Kits por Polo'!$I$2:$I$615,0)),0)</f>
        <v>0</v>
      </c>
      <c r="I33" s="36" t="n">
        <f aca="false">MAX(F33/1000,H33*0.3)</f>
        <v>0</v>
      </c>
      <c r="J33" s="38" t="s">
        <v>337</v>
      </c>
      <c r="K33" s="39" t="s">
        <v>158</v>
      </c>
      <c r="L33" s="39" t="s">
        <v>159</v>
      </c>
      <c r="M33" s="38" t="s">
        <v>338</v>
      </c>
      <c r="N33" s="38" t="s">
        <v>338</v>
      </c>
      <c r="O33" s="37" t="s">
        <v>339</v>
      </c>
      <c r="P33" s="35" t="s">
        <v>340</v>
      </c>
      <c r="Q33" s="40" t="n">
        <v>0.388167061197427</v>
      </c>
      <c r="R33" s="40" t="n">
        <v>-66.6497808411078</v>
      </c>
      <c r="S33" s="39" t="s">
        <v>155</v>
      </c>
      <c r="T33" s="41" t="s">
        <v>341</v>
      </c>
      <c r="U33" s="37" t="n">
        <v>69750000</v>
      </c>
      <c r="V33" s="42" t="s">
        <v>342</v>
      </c>
      <c r="W33" s="42"/>
      <c r="X33" s="42"/>
      <c r="Y33" s="42"/>
    </row>
    <row r="34" customFormat="false" ht="15" hidden="false" customHeight="true" outlineLevel="0" collapsed="false">
      <c r="A34" s="25" t="s">
        <v>335</v>
      </c>
      <c r="B34" s="11" t="str">
        <f aca="false">IF(OR(A34="AC",A34="AM",A34="AP",A34="PA",A34="RO",A34="RR",A34="TO"),"Manaus/AM",IF(OR(A34="AL",A34="BA",A34="CE",A34="MA",A34="PB",A34="PE",A34="PI",A34="RN",A34="SE"),"Recife/PE",IF(OR(A34="MT",A34="MS",A34="GO",A34="DF"),"Campo Grande/MS",IF(OR(A34="SC",A34="PR",A34="RS",A34="MG",A34="ES",A34="SP",A34="RJ"),"Curitiba/PR","VERIFICAR UF"))))</f>
        <v>Manaus/AM</v>
      </c>
      <c r="C34" s="26"/>
      <c r="D34" s="27"/>
      <c r="E34" s="28" t="n">
        <f aca="false">IFERROR(INDEX('ANEXO IV - Kits por Polo'!$F$2:$F$615,MATCH($M34&amp;"|"&amp;$K34&amp;"|"&amp;$A34&amp;"|"&amp;$J34,'ANEXO IV - Kits por Polo'!$I$2:$I$615,0)),0)</f>
        <v>19</v>
      </c>
      <c r="F34" s="28" t="n">
        <f aca="false">IFERROR(INDEX('ANEXO IV - Kits por Polo'!$G$2:$G$615,MATCH($M34&amp;"|"&amp;$K34&amp;"|"&amp;$A34&amp;"|"&amp;$J34,'ANEXO IV - Kits por Polo'!$I$2:$I$615,0)),0)</f>
        <v>197530</v>
      </c>
      <c r="G34" s="29" t="s">
        <v>336</v>
      </c>
      <c r="H34" s="28" t="n">
        <f aca="false">IFERROR(INDEX('ANEXO IV - Kits por Polo'!$H$2:$H$615,MATCH($M34&amp;"|"&amp;$K34&amp;"|"&amp;$A34&amp;"|"&amp;$J34,'ANEXO IV - Kits por Polo'!$I$2:$I$615,0)),0)</f>
        <v>1106.17</v>
      </c>
      <c r="I34" s="28" t="n">
        <f aca="false">MAX(F34/1000,H34*0.3)</f>
        <v>331.851</v>
      </c>
      <c r="J34" s="30" t="s">
        <v>337</v>
      </c>
      <c r="K34" s="31" t="s">
        <v>158</v>
      </c>
      <c r="L34" s="31" t="s">
        <v>159</v>
      </c>
      <c r="M34" s="30" t="s">
        <v>343</v>
      </c>
      <c r="N34" s="30" t="s">
        <v>343</v>
      </c>
      <c r="O34" s="29" t="s">
        <v>344</v>
      </c>
      <c r="P34" s="25" t="s">
        <v>345</v>
      </c>
      <c r="Q34" s="32" t="n">
        <v>0.622904485889007</v>
      </c>
      <c r="R34" s="32" t="n">
        <v>-67.4490989962752</v>
      </c>
      <c r="S34" s="31" t="s">
        <v>235</v>
      </c>
      <c r="T34" s="33" t="s">
        <v>346</v>
      </c>
      <c r="U34" s="29" t="n">
        <v>69750000</v>
      </c>
      <c r="V34" s="34" t="s">
        <v>347</v>
      </c>
      <c r="W34" s="34"/>
      <c r="X34" s="34"/>
      <c r="Y34" s="34"/>
    </row>
    <row r="35" customFormat="false" ht="15" hidden="false" customHeight="true" outlineLevel="0" collapsed="false">
      <c r="A35" s="35" t="s">
        <v>335</v>
      </c>
      <c r="B35" s="11" t="str">
        <f aca="false">IF(OR(A35="AC",A35="AM",A35="AP",A35="PA",A35="RO",A35="RR",A35="TO"),"Manaus/AM",IF(OR(A35="AL",A35="BA",A35="CE",A35="MA",A35="PB",A35="PE",A35="PI",A35="RN",A35="SE"),"Recife/PE",IF(OR(A35="MT",A35="MS",A35="GO",A35="DF"),"Campo Grande/MS",IF(OR(A35="SC",A35="PR",A35="RS",A35="MG",A35="ES",A35="SP",A35="RJ"),"Curitiba/PR","VERIFICAR UF"))))</f>
        <v>Manaus/AM</v>
      </c>
      <c r="C35" s="26"/>
      <c r="D35" s="27"/>
      <c r="E35" s="36" t="n">
        <f aca="false">IFERROR(INDEX('ANEXO IV - Kits por Polo'!$F$2:$F$615,MATCH($M35&amp;"|"&amp;$K35&amp;"|"&amp;$A35&amp;"|"&amp;$J35,'ANEXO IV - Kits por Polo'!$I$2:$I$615,0)),0)</f>
        <v>22</v>
      </c>
      <c r="F35" s="36" t="n">
        <f aca="false">IFERROR(INDEX('ANEXO IV - Kits por Polo'!$G$2:$G$615,MATCH($M35&amp;"|"&amp;$K35&amp;"|"&amp;$A35&amp;"|"&amp;$J35,'ANEXO IV - Kits por Polo'!$I$2:$I$615,0)),0)</f>
        <v>236217</v>
      </c>
      <c r="G35" s="37" t="s">
        <v>336</v>
      </c>
      <c r="H35" s="36" t="n">
        <f aca="false">IFERROR(INDEX('ANEXO IV - Kits por Polo'!$H$2:$H$615,MATCH($M35&amp;"|"&amp;$K35&amp;"|"&amp;$A35&amp;"|"&amp;$J35,'ANEXO IV - Kits por Polo'!$I$2:$I$615,0)),0)</f>
        <v>1317.94</v>
      </c>
      <c r="I35" s="36" t="n">
        <f aca="false">MAX(F35/1000,H35*0.3)</f>
        <v>395.382</v>
      </c>
      <c r="J35" s="38" t="s">
        <v>337</v>
      </c>
      <c r="K35" s="39" t="s">
        <v>158</v>
      </c>
      <c r="L35" s="39" t="s">
        <v>159</v>
      </c>
      <c r="M35" s="38" t="s">
        <v>348</v>
      </c>
      <c r="N35" s="38" t="s">
        <v>348</v>
      </c>
      <c r="O35" s="37" t="s">
        <v>349</v>
      </c>
      <c r="P35" s="35" t="s">
        <v>350</v>
      </c>
      <c r="Q35" s="40" t="n">
        <v>1.20872026072389</v>
      </c>
      <c r="R35" s="40" t="n">
        <v>-69.0152028914974</v>
      </c>
      <c r="S35" s="39" t="s">
        <v>351</v>
      </c>
      <c r="T35" s="41" t="s">
        <v>352</v>
      </c>
      <c r="U35" s="37" t="n">
        <v>69750000</v>
      </c>
      <c r="V35" s="42" t="s">
        <v>353</v>
      </c>
      <c r="W35" s="42"/>
      <c r="X35" s="42"/>
      <c r="Y35" s="42"/>
    </row>
    <row r="36" customFormat="false" ht="15" hidden="false" customHeight="true" outlineLevel="0" collapsed="false">
      <c r="A36" s="25" t="s">
        <v>335</v>
      </c>
      <c r="B36" s="11" t="str">
        <f aca="false">IF(OR(A36="AC",A36="AM",A36="AP",A36="PA",A36="RO",A36="RR",A36="TO"),"Manaus/AM",IF(OR(A36="AL",A36="BA",A36="CE",A36="MA",A36="PB",A36="PE",A36="PI",A36="RN",A36="SE"),"Recife/PE",IF(OR(A36="MT",A36="MS",A36="GO",A36="DF"),"Campo Grande/MS",IF(OR(A36="SC",A36="PR",A36="RS",A36="MG",A36="ES",A36="SP",A36="RJ"),"Curitiba/PR","VERIFICAR UF"))))</f>
        <v>Manaus/AM</v>
      </c>
      <c r="C36" s="26"/>
      <c r="D36" s="27"/>
      <c r="E36" s="28" t="n">
        <f aca="false">IFERROR(INDEX('ANEXO IV - Kits por Polo'!$F$2:$F$615,MATCH($M36&amp;"|"&amp;$K36&amp;"|"&amp;$A36&amp;"|"&amp;$J36,'ANEXO IV - Kits por Polo'!$I$2:$I$615,0)),0)</f>
        <v>17</v>
      </c>
      <c r="F36" s="28" t="n">
        <f aca="false">IFERROR(INDEX('ANEXO IV - Kits por Polo'!$G$2:$G$615,MATCH($M36&amp;"|"&amp;$K36&amp;"|"&amp;$A36&amp;"|"&amp;$J36,'ANEXO IV - Kits por Polo'!$I$2:$I$615,0)),0)</f>
        <v>165803</v>
      </c>
      <c r="G36" s="29" t="s">
        <v>336</v>
      </c>
      <c r="H36" s="28" t="n">
        <f aca="false">IFERROR(INDEX('ANEXO IV - Kits por Polo'!$H$2:$H$615,MATCH($M36&amp;"|"&amp;$K36&amp;"|"&amp;$A36&amp;"|"&amp;$J36,'ANEXO IV - Kits por Polo'!$I$2:$I$615,0)),0)</f>
        <v>935.61</v>
      </c>
      <c r="I36" s="28" t="n">
        <f aca="false">MAX(F36/1000,H36*0.3)</f>
        <v>280.683</v>
      </c>
      <c r="J36" s="30" t="s">
        <v>337</v>
      </c>
      <c r="K36" s="31" t="s">
        <v>158</v>
      </c>
      <c r="L36" s="31" t="s">
        <v>159</v>
      </c>
      <c r="M36" s="30" t="s">
        <v>354</v>
      </c>
      <c r="N36" s="30" t="s">
        <v>354</v>
      </c>
      <c r="O36" s="29" t="s">
        <v>355</v>
      </c>
      <c r="P36" s="25" t="s">
        <v>356</v>
      </c>
      <c r="Q36" s="32" t="n">
        <v>0.273430405742174</v>
      </c>
      <c r="R36" s="32" t="n">
        <v>-69.9144496772256</v>
      </c>
      <c r="S36" s="31" t="s">
        <v>235</v>
      </c>
      <c r="T36" s="33" t="s">
        <v>357</v>
      </c>
      <c r="U36" s="29" t="n">
        <v>69750000</v>
      </c>
      <c r="V36" s="34" t="s">
        <v>358</v>
      </c>
      <c r="W36" s="34"/>
      <c r="X36" s="34"/>
      <c r="Y36" s="34"/>
    </row>
    <row r="37" customFormat="false" ht="15" hidden="false" customHeight="true" outlineLevel="0" collapsed="false">
      <c r="A37" s="35" t="s">
        <v>335</v>
      </c>
      <c r="B37" s="11" t="str">
        <f aca="false">IF(OR(A37="AC",A37="AM",A37="AP",A37="PA",A37="RO",A37="RR",A37="TO"),"Manaus/AM",IF(OR(A37="AL",A37="BA",A37="CE",A37="MA",A37="PB",A37="PE",A37="PI",A37="RN",A37="SE"),"Recife/PE",IF(OR(A37="MT",A37="MS",A37="GO",A37="DF"),"Campo Grande/MS",IF(OR(A37="SC",A37="PR",A37="RS",A37="MG",A37="ES",A37="SP",A37="RJ"),"Curitiba/PR","VERIFICAR UF"))))</f>
        <v>Manaus/AM</v>
      </c>
      <c r="C37" s="26"/>
      <c r="D37" s="27"/>
      <c r="E37" s="36" t="n">
        <f aca="false">IFERROR(INDEX('ANEXO IV - Kits por Polo'!$F$2:$F$615,MATCH($M37&amp;"|"&amp;$K37&amp;"|"&amp;$A37&amp;"|"&amp;$J37,'ANEXO IV - Kits por Polo'!$I$2:$I$615,0)),0)</f>
        <v>14</v>
      </c>
      <c r="F37" s="36" t="n">
        <f aca="false">IFERROR(INDEX('ANEXO IV - Kits por Polo'!$G$2:$G$615,MATCH($M37&amp;"|"&amp;$K37&amp;"|"&amp;$A37&amp;"|"&amp;$J37,'ANEXO IV - Kits por Polo'!$I$2:$I$615,0)),0)</f>
        <v>127116</v>
      </c>
      <c r="G37" s="37" t="s">
        <v>336</v>
      </c>
      <c r="H37" s="36" t="n">
        <f aca="false">IFERROR(INDEX('ANEXO IV - Kits por Polo'!$H$2:$H$615,MATCH($M37&amp;"|"&amp;$K37&amp;"|"&amp;$A37&amp;"|"&amp;$J37,'ANEXO IV - Kits por Polo'!$I$2:$I$615,0)),0)</f>
        <v>723.84</v>
      </c>
      <c r="I37" s="36" t="n">
        <f aca="false">MAX(F37/1000,H37*0.3)</f>
        <v>217.152</v>
      </c>
      <c r="J37" s="38" t="s">
        <v>337</v>
      </c>
      <c r="K37" s="39" t="s">
        <v>158</v>
      </c>
      <c r="L37" s="39" t="s">
        <v>159</v>
      </c>
      <c r="M37" s="38" t="s">
        <v>359</v>
      </c>
      <c r="N37" s="38" t="s">
        <v>360</v>
      </c>
      <c r="O37" s="37" t="s">
        <v>361</v>
      </c>
      <c r="P37" s="35" t="s">
        <v>362</v>
      </c>
      <c r="Q37" s="40" t="n">
        <v>1.08837498063272</v>
      </c>
      <c r="R37" s="40" t="n">
        <v>-69.3272843291537</v>
      </c>
      <c r="S37" s="39" t="s">
        <v>351</v>
      </c>
      <c r="T37" s="41" t="s">
        <v>363</v>
      </c>
      <c r="U37" s="37" t="n">
        <v>69750000</v>
      </c>
      <c r="V37" s="42" t="s">
        <v>364</v>
      </c>
      <c r="W37" s="42"/>
      <c r="X37" s="42"/>
      <c r="Y37" s="42"/>
    </row>
    <row r="38" customFormat="false" ht="15" hidden="false" customHeight="true" outlineLevel="0" collapsed="false">
      <c r="A38" s="25" t="s">
        <v>335</v>
      </c>
      <c r="B38" s="11" t="str">
        <f aca="false">IF(OR(A38="AC",A38="AM",A38="AP",A38="PA",A38="RO",A38="RR",A38="TO"),"Manaus/AM",IF(OR(A38="AL",A38="BA",A38="CE",A38="MA",A38="PB",A38="PE",A38="PI",A38="RN",A38="SE"),"Recife/PE",IF(OR(A38="MT",A38="MS",A38="GO",A38="DF"),"Campo Grande/MS",IF(OR(A38="SC",A38="PR",A38="RS",A38="MG",A38="ES",A38="SP",A38="RJ"),"Curitiba/PR","VERIFICAR UF"))))</f>
        <v>Manaus/AM</v>
      </c>
      <c r="C38" s="26"/>
      <c r="D38" s="27"/>
      <c r="E38" s="28" t="n">
        <f aca="false">IFERROR(INDEX('ANEXO IV - Kits por Polo'!$F$2:$F$615,MATCH($M38&amp;"|"&amp;$K38&amp;"|"&amp;$A38&amp;"|"&amp;$J38,'ANEXO IV - Kits por Polo'!$I$2:$I$615,0)),0)</f>
        <v>11</v>
      </c>
      <c r="F38" s="28" t="n">
        <f aca="false">IFERROR(INDEX('ANEXO IV - Kits por Polo'!$G$2:$G$615,MATCH($M38&amp;"|"&amp;$K38&amp;"|"&amp;$A38&amp;"|"&amp;$J38,'ANEXO IV - Kits por Polo'!$I$2:$I$615,0)),0)</f>
        <v>88428</v>
      </c>
      <c r="G38" s="29" t="s">
        <v>365</v>
      </c>
      <c r="H38" s="28" t="n">
        <f aca="false">IFERROR(INDEX('ANEXO IV - Kits por Polo'!$H$2:$H$615,MATCH($M38&amp;"|"&amp;$K38&amp;"|"&amp;$A38&amp;"|"&amp;$J38,'ANEXO IV - Kits por Polo'!$I$2:$I$615,0)),0)</f>
        <v>512.07</v>
      </c>
      <c r="I38" s="28" t="n">
        <f aca="false">MAX(F38/1000,H38*0.3)</f>
        <v>153.621</v>
      </c>
      <c r="J38" s="30" t="s">
        <v>337</v>
      </c>
      <c r="K38" s="31" t="s">
        <v>158</v>
      </c>
      <c r="L38" s="31" t="s">
        <v>159</v>
      </c>
      <c r="M38" s="30" t="s">
        <v>366</v>
      </c>
      <c r="N38" s="30" t="s">
        <v>366</v>
      </c>
      <c r="O38" s="29" t="s">
        <v>367</v>
      </c>
      <c r="P38" s="25" t="s">
        <v>368</v>
      </c>
      <c r="Q38" s="32" t="n">
        <v>-1.17486963107311</v>
      </c>
      <c r="R38" s="32" t="n">
        <v>-62.5102587776019</v>
      </c>
      <c r="S38" s="31" t="s">
        <v>351</v>
      </c>
      <c r="T38" s="33" t="s">
        <v>369</v>
      </c>
      <c r="U38" s="29" t="n">
        <v>69700000</v>
      </c>
      <c r="V38" s="34" t="s">
        <v>370</v>
      </c>
      <c r="W38" s="34"/>
      <c r="X38" s="34"/>
      <c r="Y38" s="34"/>
    </row>
    <row r="39" customFormat="false" ht="15" hidden="false" customHeight="true" outlineLevel="0" collapsed="false">
      <c r="A39" s="35" t="s">
        <v>335</v>
      </c>
      <c r="B39" s="11" t="str">
        <f aca="false">IF(OR(A39="AC",A39="AM",A39="AP",A39="PA",A39="RO",A39="RR",A39="TO"),"Manaus/AM",IF(OR(A39="AL",A39="BA",A39="CE",A39="MA",A39="PB",A39="PE",A39="PI",A39="RN",A39="SE"),"Recife/PE",IF(OR(A39="MT",A39="MS",A39="GO",A39="DF"),"Campo Grande/MS",IF(OR(A39="SC",A39="PR",A39="RS",A39="MG",A39="ES",A39="SP",A39="RJ"),"Curitiba/PR","VERIFICAR UF"))))</f>
        <v>Manaus/AM</v>
      </c>
      <c r="C39" s="26"/>
      <c r="D39" s="27"/>
      <c r="E39" s="36" t="n">
        <f aca="false">IFERROR(INDEX('ANEXO IV - Kits por Polo'!$F$2:$F$615,MATCH($M39&amp;"|"&amp;$K39&amp;"|"&amp;$A39&amp;"|"&amp;$J39,'ANEXO IV - Kits por Polo'!$I$2:$I$615,0)),0)</f>
        <v>19</v>
      </c>
      <c r="F39" s="36" t="n">
        <f aca="false">IFERROR(INDEX('ANEXO IV - Kits por Polo'!$G$2:$G$615,MATCH($M39&amp;"|"&amp;$K39&amp;"|"&amp;$A39&amp;"|"&amp;$J39,'ANEXO IV - Kits por Polo'!$I$2:$I$615,0)),0)</f>
        <v>197530</v>
      </c>
      <c r="G39" s="37" t="s">
        <v>336</v>
      </c>
      <c r="H39" s="36" t="n">
        <f aca="false">IFERROR(INDEX('ANEXO IV - Kits por Polo'!$H$2:$H$615,MATCH($M39&amp;"|"&amp;$K39&amp;"|"&amp;$A39&amp;"|"&amp;$J39,'ANEXO IV - Kits por Polo'!$I$2:$I$615,0)),0)</f>
        <v>1106.17</v>
      </c>
      <c r="I39" s="36" t="n">
        <f aca="false">MAX(F39/1000,H39*0.3)</f>
        <v>331.851</v>
      </c>
      <c r="J39" s="38" t="s">
        <v>337</v>
      </c>
      <c r="K39" s="39" t="s">
        <v>158</v>
      </c>
      <c r="L39" s="39" t="s">
        <v>159</v>
      </c>
      <c r="M39" s="38" t="s">
        <v>371</v>
      </c>
      <c r="N39" s="38" t="s">
        <v>371</v>
      </c>
      <c r="O39" s="37" t="s">
        <v>372</v>
      </c>
      <c r="P39" s="35" t="s">
        <v>373</v>
      </c>
      <c r="Q39" s="40" t="n">
        <v>1.19622055078929</v>
      </c>
      <c r="R39" s="40" t="n">
        <v>-66.8367389070476</v>
      </c>
      <c r="S39" s="39" t="s">
        <v>351</v>
      </c>
      <c r="T39" s="41" t="s">
        <v>374</v>
      </c>
      <c r="U39" s="37" t="n">
        <v>69750000</v>
      </c>
      <c r="V39" s="42" t="s">
        <v>375</v>
      </c>
      <c r="W39" s="42"/>
      <c r="X39" s="42"/>
      <c r="Y39" s="42"/>
    </row>
    <row r="40" customFormat="false" ht="15" hidden="false" customHeight="true" outlineLevel="0" collapsed="false">
      <c r="A40" s="25" t="s">
        <v>335</v>
      </c>
      <c r="B40" s="11" t="str">
        <f aca="false">IF(OR(A40="AC",A40="AM",A40="AP",A40="PA",A40="RO",A40="RR",A40="TO"),"Manaus/AM",IF(OR(A40="AL",A40="BA",A40="CE",A40="MA",A40="PB",A40="PE",A40="PI",A40="RN",A40="SE"),"Recife/PE",IF(OR(A40="MT",A40="MS",A40="GO",A40="DF"),"Campo Grande/MS",IF(OR(A40="SC",A40="PR",A40="RS",A40="MG",A40="ES",A40="SP",A40="RJ"),"Curitiba/PR","VERIFICAR UF"))))</f>
        <v>Manaus/AM</v>
      </c>
      <c r="C40" s="26"/>
      <c r="D40" s="27"/>
      <c r="E40" s="28" t="n">
        <f aca="false">IFERROR(INDEX('ANEXO IV - Kits por Polo'!$F$2:$F$615,MATCH($M40&amp;"|"&amp;$K40&amp;"|"&amp;$A40&amp;"|"&amp;$J40,'ANEXO IV - Kits por Polo'!$I$2:$I$615,0)),0)</f>
        <v>10</v>
      </c>
      <c r="F40" s="28" t="n">
        <f aca="false">IFERROR(INDEX('ANEXO IV - Kits por Polo'!$G$2:$G$615,MATCH($M40&amp;"|"&amp;$K40&amp;"|"&amp;$A40&amp;"|"&amp;$J40,'ANEXO IV - Kits por Polo'!$I$2:$I$615,0)),0)</f>
        <v>87405</v>
      </c>
      <c r="G40" s="29" t="s">
        <v>365</v>
      </c>
      <c r="H40" s="28" t="n">
        <f aca="false">IFERROR(INDEX('ANEXO IV - Kits por Polo'!$H$2:$H$615,MATCH($M40&amp;"|"&amp;$K40&amp;"|"&amp;$A40&amp;"|"&amp;$J40,'ANEXO IV - Kits por Polo'!$I$2:$I$615,0)),0)</f>
        <v>500.24</v>
      </c>
      <c r="I40" s="28" t="n">
        <f aca="false">MAX(F40/1000,H40*0.3)</f>
        <v>150.072</v>
      </c>
      <c r="J40" s="30" t="s">
        <v>337</v>
      </c>
      <c r="K40" s="31" t="s">
        <v>158</v>
      </c>
      <c r="L40" s="31" t="s">
        <v>159</v>
      </c>
      <c r="M40" s="30" t="s">
        <v>376</v>
      </c>
      <c r="N40" s="30" t="s">
        <v>376</v>
      </c>
      <c r="O40" s="29" t="s">
        <v>377</v>
      </c>
      <c r="P40" s="25" t="s">
        <v>378</v>
      </c>
      <c r="Q40" s="32" t="n">
        <v>-0.602442253262163</v>
      </c>
      <c r="R40" s="32" t="n">
        <v>-63.384486394042</v>
      </c>
      <c r="S40" s="31" t="s">
        <v>379</v>
      </c>
      <c r="T40" s="33" t="s">
        <v>380</v>
      </c>
      <c r="U40" s="29" t="n">
        <v>69700000</v>
      </c>
      <c r="V40" s="34" t="s">
        <v>381</v>
      </c>
      <c r="W40" s="34"/>
      <c r="X40" s="34"/>
      <c r="Y40" s="34"/>
    </row>
    <row r="41" customFormat="false" ht="15" hidden="false" customHeight="true" outlineLevel="0" collapsed="false">
      <c r="A41" s="35" t="s">
        <v>335</v>
      </c>
      <c r="B41" s="11" t="str">
        <f aca="false">IF(OR(A41="AC",A41="AM",A41="AP",A41="PA",A41="RO",A41="RR",A41="TO"),"Manaus/AM",IF(OR(A41="AL",A41="BA",A41="CE",A41="MA",A41="PB",A41="PE",A41="PI",A41="RN",A41="SE"),"Recife/PE",IF(OR(A41="MT",A41="MS",A41="GO",A41="DF"),"Campo Grande/MS",IF(OR(A41="SC",A41="PR",A41="RS",A41="MG",A41="ES",A41="SP",A41="RJ"),"Curitiba/PR","VERIFICAR UF"))))</f>
        <v>Manaus/AM</v>
      </c>
      <c r="C41" s="26"/>
      <c r="D41" s="27"/>
      <c r="E41" s="36" t="n">
        <f aca="false">IFERROR(INDEX('ANEXO IV - Kits por Polo'!$F$2:$F$615,MATCH($M41&amp;"|"&amp;$K41&amp;"|"&amp;$A41&amp;"|"&amp;$J41,'ANEXO IV - Kits por Polo'!$I$2:$I$615,0)),0)</f>
        <v>35</v>
      </c>
      <c r="F41" s="36" t="n">
        <f aca="false">IFERROR(INDEX('ANEXO IV - Kits por Polo'!$G$2:$G$615,MATCH($M41&amp;"|"&amp;$K41&amp;"|"&amp;$A41&amp;"|"&amp;$J41,'ANEXO IV - Kits por Polo'!$I$2:$I$615,0)),0)</f>
        <v>356373</v>
      </c>
      <c r="G41" s="37" t="s">
        <v>336</v>
      </c>
      <c r="H41" s="36" t="n">
        <f aca="false">IFERROR(INDEX('ANEXO IV - Kits por Polo'!$H$2:$H$615,MATCH($M41&amp;"|"&amp;$K41&amp;"|"&amp;$A41&amp;"|"&amp;$J41,'ANEXO IV - Kits por Polo'!$I$2:$I$615,0)),0)</f>
        <v>2000.57</v>
      </c>
      <c r="I41" s="36" t="n">
        <f aca="false">MAX(F41/1000,H41*0.3)</f>
        <v>600.171</v>
      </c>
      <c r="J41" s="38" t="s">
        <v>337</v>
      </c>
      <c r="K41" s="39" t="s">
        <v>158</v>
      </c>
      <c r="L41" s="39" t="s">
        <v>159</v>
      </c>
      <c r="M41" s="38" t="s">
        <v>382</v>
      </c>
      <c r="N41" s="38" t="s">
        <v>382</v>
      </c>
      <c r="O41" s="37" t="s">
        <v>383</v>
      </c>
      <c r="P41" s="35" t="s">
        <v>384</v>
      </c>
      <c r="Q41" s="40" t="n">
        <v>0.0302242797546495</v>
      </c>
      <c r="R41" s="40" t="n">
        <v>-67.2725719533738</v>
      </c>
      <c r="S41" s="39" t="s">
        <v>235</v>
      </c>
      <c r="T41" s="41" t="s">
        <v>385</v>
      </c>
      <c r="U41" s="37" t="n">
        <v>69750000</v>
      </c>
      <c r="V41" s="42" t="s">
        <v>386</v>
      </c>
      <c r="W41" s="42"/>
      <c r="X41" s="42"/>
      <c r="Y41" s="42"/>
    </row>
    <row r="42" customFormat="false" ht="15" hidden="false" customHeight="true" outlineLevel="0" collapsed="false">
      <c r="A42" s="25" t="s">
        <v>335</v>
      </c>
      <c r="B42" s="11" t="str">
        <f aca="false">IF(OR(A42="AC",A42="AM",A42="AP",A42="PA",A42="RO",A42="RR",A42="TO"),"Manaus/AM",IF(OR(A42="AL",A42="BA",A42="CE",A42="MA",A42="PB",A42="PE",A42="PI",A42="RN",A42="SE"),"Recife/PE",IF(OR(A42="MT",A42="MS",A42="GO",A42="DF"),"Campo Grande/MS",IF(OR(A42="SC",A42="PR",A42="RS",A42="MG",A42="ES",A42="SP",A42="RJ"),"Curitiba/PR","VERIFICAR UF"))))</f>
        <v>Manaus/AM</v>
      </c>
      <c r="C42" s="26"/>
      <c r="D42" s="27"/>
      <c r="E42" s="28" t="n">
        <f aca="false">IFERROR(INDEX('ANEXO IV - Kits por Polo'!$F$2:$F$615,MATCH($M42&amp;"|"&amp;$K42&amp;"|"&amp;$A42&amp;"|"&amp;$J42,'ANEXO IV - Kits por Polo'!$I$2:$I$615,0)),0)</f>
        <v>23</v>
      </c>
      <c r="F42" s="28" t="n">
        <f aca="false">IFERROR(INDEX('ANEXO IV - Kits por Polo'!$G$2:$G$615,MATCH($M42&amp;"|"&amp;$K42&amp;"|"&amp;$A42&amp;"|"&amp;$J42,'ANEXO IV - Kits por Polo'!$I$2:$I$615,0)),0)</f>
        <v>237241</v>
      </c>
      <c r="G42" s="29" t="s">
        <v>336</v>
      </c>
      <c r="H42" s="28" t="n">
        <f aca="false">IFERROR(INDEX('ANEXO IV - Kits por Polo'!$H$2:$H$615,MATCH($M42&amp;"|"&amp;$K42&amp;"|"&amp;$A42&amp;"|"&amp;$J42,'ANEXO IV - Kits por Polo'!$I$2:$I$615,0)),0)</f>
        <v>1329.77</v>
      </c>
      <c r="I42" s="28" t="n">
        <f aca="false">MAX(F42/1000,H42*0.3)</f>
        <v>398.931</v>
      </c>
      <c r="J42" s="30" t="s">
        <v>337</v>
      </c>
      <c r="K42" s="31" t="s">
        <v>158</v>
      </c>
      <c r="L42" s="31" t="s">
        <v>159</v>
      </c>
      <c r="M42" s="30" t="s">
        <v>387</v>
      </c>
      <c r="N42" s="30" t="s">
        <v>387</v>
      </c>
      <c r="O42" s="29" t="s">
        <v>388</v>
      </c>
      <c r="P42" s="25" t="s">
        <v>389</v>
      </c>
      <c r="Q42" s="32" t="n">
        <v>0.625712612745529</v>
      </c>
      <c r="R42" s="32" t="n">
        <v>-67.247606446926</v>
      </c>
      <c r="S42" s="31" t="s">
        <v>235</v>
      </c>
      <c r="T42" s="33" t="s">
        <v>390</v>
      </c>
      <c r="U42" s="29" t="n">
        <v>69750000</v>
      </c>
      <c r="V42" s="34" t="s">
        <v>391</v>
      </c>
      <c r="W42" s="34"/>
      <c r="X42" s="34"/>
      <c r="Y42" s="34"/>
    </row>
    <row r="43" customFormat="false" ht="15" hidden="false" customHeight="true" outlineLevel="0" collapsed="false">
      <c r="A43" s="35" t="s">
        <v>335</v>
      </c>
      <c r="B43" s="11" t="str">
        <f aca="false">IF(OR(A43="AC",A43="AM",A43="AP",A43="PA",A43="RO",A43="RR",A43="TO"),"Manaus/AM",IF(OR(A43="AL",A43="BA",A43="CE",A43="MA",A43="PB",A43="PE",A43="PI",A43="RN",A43="SE"),"Recife/PE",IF(OR(A43="MT",A43="MS",A43="GO",A43="DF"),"Campo Grande/MS",IF(OR(A43="SC",A43="PR",A43="RS",A43="MG",A43="ES",A43="SP",A43="RJ"),"Curitiba/PR","VERIFICAR UF"))))</f>
        <v>Manaus/AM</v>
      </c>
      <c r="C43" s="26"/>
      <c r="D43" s="27"/>
      <c r="E43" s="36" t="n">
        <f aca="false">IFERROR(INDEX('ANEXO IV - Kits por Polo'!$F$2:$F$615,MATCH($M43&amp;"|"&amp;$K43&amp;"|"&amp;$A43&amp;"|"&amp;$J43,'ANEXO IV - Kits por Polo'!$I$2:$I$615,0)),0)</f>
        <v>0</v>
      </c>
      <c r="F43" s="36" t="n">
        <f aca="false">IFERROR(INDEX('ANEXO IV - Kits por Polo'!$G$2:$G$615,MATCH($M43&amp;"|"&amp;$K43&amp;"|"&amp;$A43&amp;"|"&amp;$J43,'ANEXO IV - Kits por Polo'!$I$2:$I$615,0)),0)</f>
        <v>0</v>
      </c>
      <c r="G43" s="37" t="s">
        <v>336</v>
      </c>
      <c r="H43" s="36" t="n">
        <f aca="false">IFERROR(INDEX('ANEXO IV - Kits por Polo'!$H$2:$H$615,MATCH($M43&amp;"|"&amp;$K43&amp;"|"&amp;$A43&amp;"|"&amp;$J43,'ANEXO IV - Kits por Polo'!$I$2:$I$615,0)),0)</f>
        <v>0</v>
      </c>
      <c r="I43" s="36" t="n">
        <f aca="false">MAX(F43/1000,H43*0.3)</f>
        <v>0</v>
      </c>
      <c r="J43" s="38" t="s">
        <v>337</v>
      </c>
      <c r="K43" s="39" t="s">
        <v>158</v>
      </c>
      <c r="L43" s="39" t="s">
        <v>159</v>
      </c>
      <c r="M43" s="38" t="s">
        <v>392</v>
      </c>
      <c r="N43" s="38" t="s">
        <v>392</v>
      </c>
      <c r="O43" s="37" t="s">
        <v>393</v>
      </c>
      <c r="P43" s="35" t="s">
        <v>394</v>
      </c>
      <c r="Q43" s="40" t="n">
        <v>0.43199589360891</v>
      </c>
      <c r="R43" s="40" t="n">
        <v>-68.8349252680091</v>
      </c>
      <c r="S43" s="39" t="s">
        <v>235</v>
      </c>
      <c r="T43" s="41" t="s">
        <v>395</v>
      </c>
      <c r="U43" s="37" t="n">
        <v>69750000</v>
      </c>
      <c r="V43" s="42" t="s">
        <v>396</v>
      </c>
      <c r="W43" s="42"/>
      <c r="X43" s="42"/>
      <c r="Y43" s="42"/>
    </row>
    <row r="44" customFormat="false" ht="15" hidden="false" customHeight="true" outlineLevel="0" collapsed="false">
      <c r="A44" s="25" t="s">
        <v>335</v>
      </c>
      <c r="B44" s="11" t="str">
        <f aca="false">IF(OR(A44="AC",A44="AM",A44="AP",A44="PA",A44="RO",A44="RR",A44="TO"),"Manaus/AM",IF(OR(A44="AL",A44="BA",A44="CE",A44="MA",A44="PB",A44="PE",A44="PI",A44="RN",A44="SE"),"Recife/PE",IF(OR(A44="MT",A44="MS",A44="GO",A44="DF"),"Campo Grande/MS",IF(OR(A44="SC",A44="PR",A44="RS",A44="MG",A44="ES",A44="SP",A44="RJ"),"Curitiba/PR","VERIFICAR UF"))))</f>
        <v>Manaus/AM</v>
      </c>
      <c r="C44" s="26"/>
      <c r="D44" s="27"/>
      <c r="E44" s="28" t="n">
        <f aca="false">IFERROR(INDEX('ANEXO IV - Kits por Polo'!$F$2:$F$615,MATCH($M44&amp;"|"&amp;$K44&amp;"|"&amp;$A44&amp;"|"&amp;$J44,'ANEXO IV - Kits por Polo'!$I$2:$I$615,0)),0)</f>
        <v>8</v>
      </c>
      <c r="F44" s="28" t="n">
        <f aca="false">IFERROR(INDEX('ANEXO IV - Kits por Polo'!$G$2:$G$615,MATCH($M44&amp;"|"&amp;$K44&amp;"|"&amp;$A44&amp;"|"&amp;$J44,'ANEXO IV - Kits por Polo'!$I$2:$I$615,0)),0)</f>
        <v>61613</v>
      </c>
      <c r="G44" s="29" t="s">
        <v>397</v>
      </c>
      <c r="H44" s="28" t="n">
        <f aca="false">IFERROR(INDEX('ANEXO IV - Kits por Polo'!$H$2:$H$615,MATCH($M44&amp;"|"&amp;$K44&amp;"|"&amp;$A44&amp;"|"&amp;$J44,'ANEXO IV - Kits por Polo'!$I$2:$I$615,0)),0)</f>
        <v>359.06</v>
      </c>
      <c r="I44" s="28" t="n">
        <f aca="false">MAX(F44/1000,H44*0.3)</f>
        <v>107.718</v>
      </c>
      <c r="J44" s="30" t="s">
        <v>337</v>
      </c>
      <c r="K44" s="31" t="s">
        <v>158</v>
      </c>
      <c r="L44" s="31" t="s">
        <v>159</v>
      </c>
      <c r="M44" s="30" t="s">
        <v>398</v>
      </c>
      <c r="N44" s="30" t="s">
        <v>398</v>
      </c>
      <c r="O44" s="29" t="s">
        <v>399</v>
      </c>
      <c r="P44" s="25" t="s">
        <v>400</v>
      </c>
      <c r="Q44" s="32" t="n">
        <v>-0.317118538789878</v>
      </c>
      <c r="R44" s="32" t="n">
        <v>-65.9161999180908</v>
      </c>
      <c r="S44" s="31" t="s">
        <v>235</v>
      </c>
      <c r="T44" s="33" t="s">
        <v>401</v>
      </c>
      <c r="U44" s="29" t="n">
        <v>69740000</v>
      </c>
      <c r="V44" s="34" t="s">
        <v>402</v>
      </c>
      <c r="W44" s="34"/>
      <c r="X44" s="34"/>
      <c r="Y44" s="34"/>
    </row>
    <row r="45" customFormat="false" ht="15" hidden="false" customHeight="true" outlineLevel="0" collapsed="false">
      <c r="A45" s="35" t="s">
        <v>335</v>
      </c>
      <c r="B45" s="11" t="str">
        <f aca="false">IF(OR(A45="AC",A45="AM",A45="AP",A45="PA",A45="RO",A45="RR",A45="TO"),"Manaus/AM",IF(OR(A45="AL",A45="BA",A45="CE",A45="MA",A45="PB",A45="PE",A45="PI",A45="RN",A45="SE"),"Recife/PE",IF(OR(A45="MT",A45="MS",A45="GO",A45="DF"),"Campo Grande/MS",IF(OR(A45="SC",A45="PR",A45="RS",A45="MG",A45="ES",A45="SP",A45="RJ"),"Curitiba/PR","VERIFICAR UF"))))</f>
        <v>Manaus/AM</v>
      </c>
      <c r="C45" s="26"/>
      <c r="D45" s="27"/>
      <c r="E45" s="36" t="n">
        <f aca="false">IFERROR(INDEX('ANEXO IV - Kits por Polo'!$F$2:$F$615,MATCH($M45&amp;"|"&amp;$K45&amp;"|"&amp;$A45&amp;"|"&amp;$J45,'ANEXO IV - Kits por Polo'!$I$2:$I$615,0)),0)</f>
        <v>13</v>
      </c>
      <c r="F45" s="36" t="n">
        <f aca="false">IFERROR(INDEX('ANEXO IV - Kits por Polo'!$G$2:$G$615,MATCH($M45&amp;"|"&amp;$K45&amp;"|"&amp;$A45&amp;"|"&amp;$J45,'ANEXO IV - Kits por Polo'!$I$2:$I$615,0)),0)</f>
        <v>114220</v>
      </c>
      <c r="G45" s="37" t="s">
        <v>397</v>
      </c>
      <c r="H45" s="36" t="n">
        <f aca="false">IFERROR(INDEX('ANEXO IV - Kits por Polo'!$H$2:$H$615,MATCH($M45&amp;"|"&amp;$K45&amp;"|"&amp;$A45&amp;"|"&amp;$J45,'ANEXO IV - Kits por Polo'!$I$2:$I$615,0)),0)</f>
        <v>653.25</v>
      </c>
      <c r="I45" s="36" t="n">
        <f aca="false">MAX(F45/1000,H45*0.3)</f>
        <v>195.975</v>
      </c>
      <c r="J45" s="38" t="s">
        <v>337</v>
      </c>
      <c r="K45" s="39" t="s">
        <v>158</v>
      </c>
      <c r="L45" s="39" t="s">
        <v>159</v>
      </c>
      <c r="M45" s="38" t="s">
        <v>403</v>
      </c>
      <c r="N45" s="38" t="s">
        <v>403</v>
      </c>
      <c r="O45" s="37" t="s">
        <v>404</v>
      </c>
      <c r="P45" s="35" t="s">
        <v>405</v>
      </c>
      <c r="Q45" s="40" t="n">
        <v>-0.524484668517736</v>
      </c>
      <c r="R45" s="40" t="n">
        <v>-65.0794446291344</v>
      </c>
      <c r="S45" s="39" t="s">
        <v>235</v>
      </c>
      <c r="T45" s="41" t="s">
        <v>406</v>
      </c>
      <c r="U45" s="37" t="n">
        <v>69740000</v>
      </c>
      <c r="V45" s="42" t="s">
        <v>407</v>
      </c>
      <c r="W45" s="42"/>
      <c r="X45" s="42"/>
      <c r="Y45" s="42"/>
    </row>
    <row r="46" customFormat="false" ht="15" hidden="false" customHeight="true" outlineLevel="0" collapsed="false">
      <c r="A46" s="25" t="s">
        <v>335</v>
      </c>
      <c r="B46" s="11" t="str">
        <f aca="false">IF(OR(A46="AC",A46="AM",A46="AP",A46="PA",A46="RO",A46="RR",A46="TO"),"Manaus/AM",IF(OR(A46="AL",A46="BA",A46="CE",A46="MA",A46="PB",A46="PE",A46="PI",A46="RN",A46="SE"),"Recife/PE",IF(OR(A46="MT",A46="MS",A46="GO",A46="DF"),"Campo Grande/MS",IF(OR(A46="SC",A46="PR",A46="RS",A46="MG",A46="ES",A46="SP",A46="RJ"),"Curitiba/PR","VERIFICAR UF"))))</f>
        <v>Manaus/AM</v>
      </c>
      <c r="C46" s="26"/>
      <c r="D46" s="27"/>
      <c r="E46" s="28" t="n">
        <f aca="false">IFERROR(INDEX('ANEXO IV - Kits por Polo'!$F$2:$F$615,MATCH($M46&amp;"|"&amp;$K46&amp;"|"&amp;$A46&amp;"|"&amp;$J46,'ANEXO IV - Kits por Polo'!$I$2:$I$615,0)),0)</f>
        <v>19</v>
      </c>
      <c r="F46" s="28" t="n">
        <f aca="false">IFERROR(INDEX('ANEXO IV - Kits por Polo'!$G$2:$G$615,MATCH($M46&amp;"|"&amp;$K46&amp;"|"&amp;$A46&amp;"|"&amp;$J46,'ANEXO IV - Kits por Polo'!$I$2:$I$615,0)),0)</f>
        <v>185658</v>
      </c>
      <c r="G46" s="29" t="s">
        <v>336</v>
      </c>
      <c r="H46" s="28" t="n">
        <f aca="false">IFERROR(INDEX('ANEXO IV - Kits por Polo'!$H$2:$H$615,MATCH($M46&amp;"|"&amp;$K46&amp;"|"&amp;$A46&amp;"|"&amp;$J46,'ANEXO IV - Kits por Polo'!$I$2:$I$615,0)),0)</f>
        <v>1047.41</v>
      </c>
      <c r="I46" s="28" t="n">
        <f aca="false">MAX(F46/1000,H46*0.3)</f>
        <v>314.223</v>
      </c>
      <c r="J46" s="30" t="s">
        <v>337</v>
      </c>
      <c r="K46" s="31" t="s">
        <v>158</v>
      </c>
      <c r="L46" s="31" t="s">
        <v>159</v>
      </c>
      <c r="M46" s="30" t="s">
        <v>408</v>
      </c>
      <c r="N46" s="30" t="s">
        <v>408</v>
      </c>
      <c r="O46" s="29" t="s">
        <v>409</v>
      </c>
      <c r="P46" s="25" t="s">
        <v>410</v>
      </c>
      <c r="Q46" s="32" t="n">
        <v>0.252556859459946</v>
      </c>
      <c r="R46" s="32" t="n">
        <v>-69.7900928327812</v>
      </c>
      <c r="S46" s="31" t="s">
        <v>351</v>
      </c>
      <c r="T46" s="33" t="s">
        <v>411</v>
      </c>
      <c r="U46" s="29" t="n">
        <v>69750000</v>
      </c>
      <c r="V46" s="34" t="s">
        <v>412</v>
      </c>
      <c r="W46" s="34"/>
      <c r="X46" s="34"/>
      <c r="Y46" s="34"/>
    </row>
    <row r="47" customFormat="false" ht="15" hidden="false" customHeight="true" outlineLevel="0" collapsed="false">
      <c r="A47" s="35" t="s">
        <v>335</v>
      </c>
      <c r="B47" s="11" t="str">
        <f aca="false">IF(OR(A47="AC",A47="AM",A47="AP",A47="PA",A47="RO",A47="RR",A47="TO"),"Manaus/AM",IF(OR(A47="AL",A47="BA",A47="CE",A47="MA",A47="PB",A47="PE",A47="PI",A47="RN",A47="SE"),"Recife/PE",IF(OR(A47="MT",A47="MS",A47="GO",A47="DF"),"Campo Grande/MS",IF(OR(A47="SC",A47="PR",A47="RS",A47="MG",A47="ES",A47="SP",A47="RJ"),"Curitiba/PR","VERIFICAR UF"))))</f>
        <v>Manaus/AM</v>
      </c>
      <c r="C47" s="26"/>
      <c r="D47" s="27"/>
      <c r="E47" s="36" t="n">
        <f aca="false">IFERROR(INDEX('ANEXO IV - Kits por Polo'!$F$2:$F$615,MATCH($M47&amp;"|"&amp;$K47&amp;"|"&amp;$A47&amp;"|"&amp;$J47,'ANEXO IV - Kits por Polo'!$I$2:$I$615,0)),0)</f>
        <v>15</v>
      </c>
      <c r="F47" s="36" t="n">
        <f aca="false">IFERROR(INDEX('ANEXO IV - Kits por Polo'!$G$2:$G$615,MATCH($M47&amp;"|"&amp;$K47&amp;"|"&amp;$A47&amp;"|"&amp;$J47,'ANEXO IV - Kits por Polo'!$I$2:$I$615,0)),0)</f>
        <v>181563</v>
      </c>
      <c r="G47" s="37" t="s">
        <v>397</v>
      </c>
      <c r="H47" s="36" t="n">
        <f aca="false">IFERROR(INDEX('ANEXO IV - Kits por Polo'!$H$2:$H$615,MATCH($M47&amp;"|"&amp;$K47&amp;"|"&amp;$A47&amp;"|"&amp;$J47,'ANEXO IV - Kits por Polo'!$I$2:$I$615,0)),0)</f>
        <v>1000.09</v>
      </c>
      <c r="I47" s="36" t="n">
        <f aca="false">MAX(F47/1000,H47*0.3)</f>
        <v>300.027</v>
      </c>
      <c r="J47" s="38" t="s">
        <v>337</v>
      </c>
      <c r="K47" s="39" t="s">
        <v>158</v>
      </c>
      <c r="L47" s="39" t="s">
        <v>159</v>
      </c>
      <c r="M47" s="38" t="s">
        <v>413</v>
      </c>
      <c r="N47" s="38" t="s">
        <v>413</v>
      </c>
      <c r="O47" s="37" t="s">
        <v>414</v>
      </c>
      <c r="P47" s="35" t="s">
        <v>415</v>
      </c>
      <c r="Q47" s="40" t="n">
        <v>-0.481738186142711</v>
      </c>
      <c r="R47" s="40" t="n">
        <v>-64.8272931536734</v>
      </c>
      <c r="S47" s="39" t="s">
        <v>351</v>
      </c>
      <c r="T47" s="41" t="s">
        <v>416</v>
      </c>
      <c r="U47" s="37" t="n">
        <v>69750000</v>
      </c>
      <c r="V47" s="42" t="s">
        <v>417</v>
      </c>
      <c r="W47" s="42"/>
      <c r="X47" s="42"/>
      <c r="Y47" s="42"/>
    </row>
    <row r="48" customFormat="false" ht="15" hidden="false" customHeight="true" outlineLevel="0" collapsed="false">
      <c r="A48" s="25" t="s">
        <v>335</v>
      </c>
      <c r="B48" s="11" t="str">
        <f aca="false">IF(OR(A48="AC",A48="AM",A48="AP",A48="PA",A48="RO",A48="RR",A48="TO"),"Manaus/AM",IF(OR(A48="AL",A48="BA",A48="CE",A48="MA",A48="PB",A48="PE",A48="PI",A48="RN",A48="SE"),"Recife/PE",IF(OR(A48="MT",A48="MS",A48="GO",A48="DF"),"Campo Grande/MS",IF(OR(A48="SC",A48="PR",A48="RS",A48="MG",A48="ES",A48="SP",A48="RJ"),"Curitiba/PR","VERIFICAR UF"))))</f>
        <v>Manaus/AM</v>
      </c>
      <c r="C48" s="26"/>
      <c r="D48" s="27"/>
      <c r="E48" s="28" t="n">
        <f aca="false">IFERROR(INDEX('ANEXO IV - Kits por Polo'!$F$2:$F$615,MATCH($M48&amp;"|"&amp;$K48&amp;"|"&amp;$A48&amp;"|"&amp;$J48,'ANEXO IV - Kits por Polo'!$I$2:$I$615,0)),0)</f>
        <v>78</v>
      </c>
      <c r="F48" s="28" t="n">
        <f aca="false">IFERROR(INDEX('ANEXO IV - Kits por Polo'!$G$2:$G$615,MATCH($M48&amp;"|"&amp;$K48&amp;"|"&amp;$A48&amp;"|"&amp;$J48,'ANEXO IV - Kits por Polo'!$I$2:$I$615,0)),0)</f>
        <v>644797</v>
      </c>
      <c r="G48" s="29" t="s">
        <v>336</v>
      </c>
      <c r="H48" s="28" t="n">
        <f aca="false">IFERROR(INDEX('ANEXO IV - Kits por Polo'!$H$2:$H$615,MATCH($M48&amp;"|"&amp;$K48&amp;"|"&amp;$A48&amp;"|"&amp;$J48,'ANEXO IV - Kits por Polo'!$I$2:$I$615,0)),0)</f>
        <v>3721.12</v>
      </c>
      <c r="I48" s="28" t="n">
        <f aca="false">MAX(F48/1000,H48*0.3)</f>
        <v>1116.336</v>
      </c>
      <c r="J48" s="30" t="s">
        <v>337</v>
      </c>
      <c r="K48" s="31" t="s">
        <v>136</v>
      </c>
      <c r="L48" s="31" t="s">
        <v>152</v>
      </c>
      <c r="M48" s="30" t="s">
        <v>336</v>
      </c>
      <c r="N48" s="30" t="s">
        <v>418</v>
      </c>
      <c r="O48" s="29" t="s">
        <v>419</v>
      </c>
      <c r="P48" s="25" t="s">
        <v>420</v>
      </c>
      <c r="Q48" s="32" t="n">
        <v>-0.135461614366726</v>
      </c>
      <c r="R48" s="32" t="n">
        <v>-67.0805057021273</v>
      </c>
      <c r="S48" s="31" t="s">
        <v>155</v>
      </c>
      <c r="T48" s="33" t="s">
        <v>421</v>
      </c>
      <c r="U48" s="29" t="n">
        <v>69750000</v>
      </c>
      <c r="V48" s="34" t="s">
        <v>422</v>
      </c>
      <c r="W48" s="34"/>
      <c r="X48" s="34"/>
      <c r="Y48" s="34"/>
    </row>
    <row r="49" customFormat="false" ht="15" hidden="false" customHeight="true" outlineLevel="0" collapsed="false">
      <c r="A49" s="35" t="s">
        <v>335</v>
      </c>
      <c r="B49" s="11" t="str">
        <f aca="false">IF(OR(A49="AC",A49="AM",A49="AP",A49="PA",A49="RO",A49="RR",A49="TO"),"Manaus/AM",IF(OR(A49="AL",A49="BA",A49="CE",A49="MA",A49="PB",A49="PE",A49="PI",A49="RN",A49="SE"),"Recife/PE",IF(OR(A49="MT",A49="MS",A49="GO",A49="DF"),"Campo Grande/MS",IF(OR(A49="SC",A49="PR",A49="RS",A49="MG",A49="ES",A49="SP",A49="RJ"),"Curitiba/PR","VERIFICAR UF"))))</f>
        <v>Manaus/AM</v>
      </c>
      <c r="C49" s="26"/>
      <c r="D49" s="27"/>
      <c r="E49" s="36" t="n">
        <f aca="false">IFERROR(INDEX('ANEXO IV - Kits por Polo'!$F$2:$F$615,MATCH($M49&amp;"|"&amp;$K49&amp;"|"&amp;$A49&amp;"|"&amp;$J49,'ANEXO IV - Kits por Polo'!$I$2:$I$615,0)),0)</f>
        <v>21</v>
      </c>
      <c r="F49" s="36" t="n">
        <f aca="false">IFERROR(INDEX('ANEXO IV - Kits por Polo'!$G$2:$G$615,MATCH($M49&amp;"|"&amp;$K49&amp;"|"&amp;$A49&amp;"|"&amp;$J49,'ANEXO IV - Kits por Polo'!$I$2:$I$615,0)),0)</f>
        <v>152089</v>
      </c>
      <c r="G49" s="37" t="s">
        <v>336</v>
      </c>
      <c r="H49" s="36" t="n">
        <f aca="false">IFERROR(INDEX('ANEXO IV - Kits por Polo'!$H$2:$H$615,MATCH($M49&amp;"|"&amp;$K49&amp;"|"&amp;$A49&amp;"|"&amp;$J49,'ANEXO IV - Kits por Polo'!$I$2:$I$615,0)),0)</f>
        <v>894.79</v>
      </c>
      <c r="I49" s="36" t="n">
        <f aca="false">MAX(F49/1000,H49*0.3)</f>
        <v>268.437</v>
      </c>
      <c r="J49" s="38" t="s">
        <v>337</v>
      </c>
      <c r="K49" s="39" t="s">
        <v>187</v>
      </c>
      <c r="L49" s="39" t="s">
        <v>187</v>
      </c>
      <c r="M49" s="38" t="s">
        <v>336</v>
      </c>
      <c r="N49" s="38" t="s">
        <v>423</v>
      </c>
      <c r="O49" s="37" t="s">
        <v>424</v>
      </c>
      <c r="P49" s="35" t="s">
        <v>425</v>
      </c>
      <c r="Q49" s="40" t="n">
        <v>-0.120972451707611</v>
      </c>
      <c r="R49" s="40" t="n">
        <v>-67.0971291490779</v>
      </c>
      <c r="S49" s="39" t="s">
        <v>155</v>
      </c>
      <c r="T49" s="41" t="s">
        <v>426</v>
      </c>
      <c r="U49" s="37" t="n">
        <v>69750000</v>
      </c>
      <c r="V49" s="42" t="s">
        <v>427</v>
      </c>
      <c r="W49" s="42"/>
      <c r="X49" s="42"/>
      <c r="Y49" s="42"/>
    </row>
    <row r="50" customFormat="false" ht="15" hidden="false" customHeight="true" outlineLevel="0" collapsed="false">
      <c r="A50" s="25" t="s">
        <v>335</v>
      </c>
      <c r="B50" s="11" t="str">
        <f aca="false">IF(OR(A50="AC",A50="AM",A50="AP",A50="PA",A50="RO",A50="RR",A50="TO"),"Manaus/AM",IF(OR(A50="AL",A50="BA",A50="CE",A50="MA",A50="PB",A50="PE",A50="PI",A50="RN",A50="SE"),"Recife/PE",IF(OR(A50="MT",A50="MS",A50="GO",A50="DF"),"Campo Grande/MS",IF(OR(A50="SC",A50="PR",A50="RS",A50="MG",A50="ES",A50="SP",A50="RJ"),"Curitiba/PR","VERIFICAR UF"))))</f>
        <v>Manaus/AM</v>
      </c>
      <c r="C50" s="26"/>
      <c r="D50" s="27"/>
      <c r="E50" s="28" t="n">
        <f aca="false">IFERROR(INDEX('ANEXO IV - Kits por Polo'!$F$2:$F$615,MATCH($M50&amp;"|"&amp;$K50&amp;"|"&amp;$A50&amp;"|"&amp;$J50,'ANEXO IV - Kits por Polo'!$I$2:$I$615,0)),0)</f>
        <v>0</v>
      </c>
      <c r="F50" s="28" t="n">
        <f aca="false">IFERROR(INDEX('ANEXO IV - Kits por Polo'!$G$2:$G$615,MATCH($M50&amp;"|"&amp;$K50&amp;"|"&amp;$A50&amp;"|"&amp;$J50,'ANEXO IV - Kits por Polo'!$I$2:$I$615,0)),0)</f>
        <v>0</v>
      </c>
      <c r="G50" s="29" t="s">
        <v>336</v>
      </c>
      <c r="H50" s="28" t="n">
        <f aca="false">IFERROR(INDEX('ANEXO IV - Kits por Polo'!$H$2:$H$615,MATCH($M50&amp;"|"&amp;$K50&amp;"|"&amp;$A50&amp;"|"&amp;$J50,'ANEXO IV - Kits por Polo'!$I$2:$I$615,0)),0)</f>
        <v>0</v>
      </c>
      <c r="I50" s="28" t="n">
        <f aca="false">MAX(F50/1000,H50*0.3)</f>
        <v>0</v>
      </c>
      <c r="J50" s="30" t="s">
        <v>337</v>
      </c>
      <c r="K50" s="31" t="s">
        <v>158</v>
      </c>
      <c r="L50" s="31" t="s">
        <v>159</v>
      </c>
      <c r="M50" s="30" t="s">
        <v>428</v>
      </c>
      <c r="N50" s="30" t="s">
        <v>428</v>
      </c>
      <c r="O50" s="29" t="s">
        <v>429</v>
      </c>
      <c r="P50" s="25" t="s">
        <v>430</v>
      </c>
      <c r="Q50" s="32" t="n">
        <v>0.723300812110849</v>
      </c>
      <c r="R50" s="32" t="n">
        <v>-69.4978591422977</v>
      </c>
      <c r="S50" s="31" t="s">
        <v>351</v>
      </c>
      <c r="T50" s="33" t="s">
        <v>431</v>
      </c>
      <c r="U50" s="29" t="n">
        <v>69750000</v>
      </c>
      <c r="V50" s="34" t="s">
        <v>432</v>
      </c>
      <c r="W50" s="34"/>
      <c r="X50" s="34"/>
      <c r="Y50" s="34"/>
    </row>
    <row r="51" customFormat="false" ht="15" hidden="false" customHeight="true" outlineLevel="0" collapsed="false">
      <c r="A51" s="35" t="s">
        <v>335</v>
      </c>
      <c r="B51" s="11" t="str">
        <f aca="false">IF(OR(A51="AC",A51="AM",A51="AP",A51="PA",A51="RO",A51="RR",A51="TO"),"Manaus/AM",IF(OR(A51="AL",A51="BA",A51="CE",A51="MA",A51="PB",A51="PE",A51="PI",A51="RN",A51="SE"),"Recife/PE",IF(OR(A51="MT",A51="MS",A51="GO",A51="DF"),"Campo Grande/MS",IF(OR(A51="SC",A51="PR",A51="RS",A51="MG",A51="ES",A51="SP",A51="RJ"),"Curitiba/PR","VERIFICAR UF"))))</f>
        <v>Manaus/AM</v>
      </c>
      <c r="C51" s="26"/>
      <c r="D51" s="27"/>
      <c r="E51" s="36" t="n">
        <f aca="false">IFERROR(INDEX('ANEXO IV - Kits por Polo'!$F$2:$F$615,MATCH($M51&amp;"|"&amp;$K51&amp;"|"&amp;$A51&amp;"|"&amp;$J51,'ANEXO IV - Kits por Polo'!$I$2:$I$615,0)),0)</f>
        <v>17</v>
      </c>
      <c r="F51" s="36" t="n">
        <f aca="false">IFERROR(INDEX('ANEXO IV - Kits por Polo'!$G$2:$G$615,MATCH($M51&amp;"|"&amp;$K51&amp;"|"&amp;$A51&amp;"|"&amp;$J51,'ANEXO IV - Kits por Polo'!$I$2:$I$615,0)),0)</f>
        <v>171739</v>
      </c>
      <c r="G51" s="37" t="s">
        <v>336</v>
      </c>
      <c r="H51" s="36" t="n">
        <f aca="false">IFERROR(INDEX('ANEXO IV - Kits por Polo'!$H$2:$H$615,MATCH($M51&amp;"|"&amp;$K51&amp;"|"&amp;$A51&amp;"|"&amp;$J51,'ANEXO IV - Kits por Polo'!$I$2:$I$615,0)),0)</f>
        <v>964.99</v>
      </c>
      <c r="I51" s="36" t="n">
        <f aca="false">MAX(F51/1000,H51*0.3)</f>
        <v>289.497</v>
      </c>
      <c r="J51" s="38" t="s">
        <v>337</v>
      </c>
      <c r="K51" s="39" t="s">
        <v>158</v>
      </c>
      <c r="L51" s="39" t="s">
        <v>159</v>
      </c>
      <c r="M51" s="38" t="s">
        <v>433</v>
      </c>
      <c r="N51" s="38" t="s">
        <v>433</v>
      </c>
      <c r="O51" s="37" t="s">
        <v>434</v>
      </c>
      <c r="P51" s="35" t="s">
        <v>435</v>
      </c>
      <c r="Q51" s="40" t="n">
        <v>1.70980967206996</v>
      </c>
      <c r="R51" s="40" t="n">
        <v>-69.3844189003</v>
      </c>
      <c r="S51" s="39" t="s">
        <v>351</v>
      </c>
      <c r="T51" s="41" t="s">
        <v>436</v>
      </c>
      <c r="U51" s="37" t="n">
        <v>69750000</v>
      </c>
      <c r="V51" s="42" t="s">
        <v>437</v>
      </c>
      <c r="W51" s="42"/>
      <c r="X51" s="42"/>
      <c r="Y51" s="42"/>
    </row>
    <row r="52" customFormat="false" ht="15" hidden="false" customHeight="true" outlineLevel="0" collapsed="false">
      <c r="A52" s="25" t="s">
        <v>335</v>
      </c>
      <c r="B52" s="11" t="str">
        <f aca="false">IF(OR(A52="AC",A52="AM",A52="AP",A52="PA",A52="RO",A52="RR",A52="TO"),"Manaus/AM",IF(OR(A52="AL",A52="BA",A52="CE",A52="MA",A52="PB",A52="PE",A52="PI",A52="RN",A52="SE"),"Recife/PE",IF(OR(A52="MT",A52="MS",A52="GO",A52="DF"),"Campo Grande/MS",IF(OR(A52="SC",A52="PR",A52="RS",A52="MG",A52="ES",A52="SP",A52="RJ"),"Curitiba/PR","VERIFICAR UF"))))</f>
        <v>Manaus/AM</v>
      </c>
      <c r="C52" s="26"/>
      <c r="D52" s="27"/>
      <c r="E52" s="28" t="n">
        <f aca="false">IFERROR(INDEX('ANEXO IV - Kits por Polo'!$F$2:$F$615,MATCH($M52&amp;"|"&amp;$K52&amp;"|"&amp;$A52&amp;"|"&amp;$J52,'ANEXO IV - Kits por Polo'!$I$2:$I$615,0)),0)</f>
        <v>33</v>
      </c>
      <c r="F52" s="28" t="n">
        <f aca="false">IFERROR(INDEX('ANEXO IV - Kits por Polo'!$G$2:$G$615,MATCH($M52&amp;"|"&amp;$K52&amp;"|"&amp;$A52&amp;"|"&amp;$J52,'ANEXO IV - Kits por Polo'!$I$2:$I$615,0)),0)</f>
        <v>306837</v>
      </c>
      <c r="G52" s="29" t="s">
        <v>336</v>
      </c>
      <c r="H52" s="28" t="n">
        <f aca="false">IFERROR(INDEX('ANEXO IV - Kits por Polo'!$H$2:$H$615,MATCH($M52&amp;"|"&amp;$K52&amp;"|"&amp;$A52&amp;"|"&amp;$J52,'ANEXO IV - Kits por Polo'!$I$2:$I$615,0)),0)</f>
        <v>1741.87</v>
      </c>
      <c r="I52" s="28" t="n">
        <f aca="false">MAX(F52/1000,H52*0.3)</f>
        <v>522.561</v>
      </c>
      <c r="J52" s="30" t="s">
        <v>337</v>
      </c>
      <c r="K52" s="31" t="s">
        <v>158</v>
      </c>
      <c r="L52" s="31" t="s">
        <v>159</v>
      </c>
      <c r="M52" s="30" t="s">
        <v>438</v>
      </c>
      <c r="N52" s="30" t="s">
        <v>438</v>
      </c>
      <c r="O52" s="29" t="s">
        <v>439</v>
      </c>
      <c r="P52" s="25" t="s">
        <v>440</v>
      </c>
      <c r="Q52" s="32" t="n">
        <v>0.224882153182425</v>
      </c>
      <c r="R52" s="32" t="n">
        <v>-69.6140385288349</v>
      </c>
      <c r="S52" s="31" t="s">
        <v>351</v>
      </c>
      <c r="T52" s="33" t="s">
        <v>441</v>
      </c>
      <c r="U52" s="29" t="n">
        <v>69750000</v>
      </c>
      <c r="V52" s="34" t="s">
        <v>442</v>
      </c>
      <c r="W52" s="34"/>
      <c r="X52" s="34"/>
      <c r="Y52" s="34"/>
    </row>
    <row r="53" customFormat="false" ht="15" hidden="false" customHeight="true" outlineLevel="0" collapsed="false">
      <c r="A53" s="35" t="s">
        <v>335</v>
      </c>
      <c r="B53" s="11" t="str">
        <f aca="false">IF(OR(A53="AC",A53="AM",A53="AP",A53="PA",A53="RO",A53="RR",A53="TO"),"Manaus/AM",IF(OR(A53="AL",A53="BA",A53="CE",A53="MA",A53="PB",A53="PE",A53="PI",A53="RN",A53="SE"),"Recife/PE",IF(OR(A53="MT",A53="MS",A53="GO",A53="DF"),"Campo Grande/MS",IF(OR(A53="SC",A53="PR",A53="RS",A53="MG",A53="ES",A53="SP",A53="RJ"),"Curitiba/PR","VERIFICAR UF"))))</f>
        <v>Manaus/AM</v>
      </c>
      <c r="C53" s="26"/>
      <c r="D53" s="27"/>
      <c r="E53" s="36" t="n">
        <f aca="false">IFERROR(INDEX('ANEXO IV - Kits por Polo'!$F$2:$F$615,MATCH($M53&amp;"|"&amp;$K53&amp;"|"&amp;$A53&amp;"|"&amp;$J53,'ANEXO IV - Kits por Polo'!$I$2:$I$615,0)),0)</f>
        <v>9</v>
      </c>
      <c r="F53" s="36" t="n">
        <f aca="false">IFERROR(INDEX('ANEXO IV - Kits por Polo'!$G$2:$G$615,MATCH($M53&amp;"|"&amp;$K53&amp;"|"&amp;$A53&amp;"|"&amp;$J53,'ANEXO IV - Kits por Polo'!$I$2:$I$615,0)),0)</f>
        <v>86381</v>
      </c>
      <c r="G53" s="37" t="s">
        <v>365</v>
      </c>
      <c r="H53" s="36" t="n">
        <f aca="false">IFERROR(INDEX('ANEXO IV - Kits por Polo'!$H$2:$H$615,MATCH($M53&amp;"|"&amp;$K53&amp;"|"&amp;$A53&amp;"|"&amp;$J53,'ANEXO IV - Kits por Polo'!$I$2:$I$615,0)),0)</f>
        <v>488.41</v>
      </c>
      <c r="I53" s="36" t="n">
        <f aca="false">MAX(F53/1000,H53*0.3)</f>
        <v>146.523</v>
      </c>
      <c r="J53" s="38" t="s">
        <v>337</v>
      </c>
      <c r="K53" s="39" t="s">
        <v>158</v>
      </c>
      <c r="L53" s="39" t="s">
        <v>159</v>
      </c>
      <c r="M53" s="38" t="s">
        <v>443</v>
      </c>
      <c r="N53" s="38" t="s">
        <v>443</v>
      </c>
      <c r="O53" s="37" t="s">
        <v>444</v>
      </c>
      <c r="P53" s="35" t="s">
        <v>445</v>
      </c>
      <c r="Q53" s="40" t="n">
        <v>-0.190526619815155</v>
      </c>
      <c r="R53" s="40" t="n">
        <v>-64.0784978365108</v>
      </c>
      <c r="S53" s="39" t="s">
        <v>351</v>
      </c>
      <c r="T53" s="41" t="s">
        <v>446</v>
      </c>
      <c r="U53" s="37" t="n">
        <v>69700000</v>
      </c>
      <c r="V53" s="42" t="s">
        <v>447</v>
      </c>
      <c r="W53" s="42"/>
      <c r="X53" s="42"/>
      <c r="Y53" s="42"/>
    </row>
    <row r="54" customFormat="false" ht="15" hidden="false" customHeight="true" outlineLevel="0" collapsed="false">
      <c r="A54" s="25" t="s">
        <v>335</v>
      </c>
      <c r="B54" s="11" t="str">
        <f aca="false">IF(OR(A54="AC",A54="AM",A54="AP",A54="PA",A54="RO",A54="RR",A54="TO"),"Manaus/AM",IF(OR(A54="AL",A54="BA",A54="CE",A54="MA",A54="PB",A54="PE",A54="PI",A54="RN",A54="SE"),"Recife/PE",IF(OR(A54="MT",A54="MS",A54="GO",A54="DF"),"Campo Grande/MS",IF(OR(A54="SC",A54="PR",A54="RS",A54="MG",A54="ES",A54="SP",A54="RJ"),"Curitiba/PR","VERIFICAR UF"))))</f>
        <v>Manaus/AM</v>
      </c>
      <c r="C54" s="26"/>
      <c r="D54" s="27"/>
      <c r="E54" s="28" t="n">
        <f aca="false">IFERROR(INDEX('ANEXO IV - Kits por Polo'!$F$2:$F$615,MATCH($M54&amp;"|"&amp;$K54&amp;"|"&amp;$A54&amp;"|"&amp;$J54,'ANEXO IV - Kits por Polo'!$I$2:$I$615,0)),0)</f>
        <v>8</v>
      </c>
      <c r="F54" s="28" t="n">
        <f aca="false">IFERROR(INDEX('ANEXO IV - Kits por Polo'!$G$2:$G$615,MATCH($M54&amp;"|"&amp;$K54&amp;"|"&amp;$A54&amp;"|"&amp;$J54,'ANEXO IV - Kits por Polo'!$I$2:$I$615,0)),0)</f>
        <v>61613</v>
      </c>
      <c r="G54" s="29" t="s">
        <v>336</v>
      </c>
      <c r="H54" s="28" t="n">
        <f aca="false">IFERROR(INDEX('ANEXO IV - Kits por Polo'!$H$2:$H$615,MATCH($M54&amp;"|"&amp;$K54&amp;"|"&amp;$A54&amp;"|"&amp;$J54,'ANEXO IV - Kits por Polo'!$I$2:$I$615,0)),0)</f>
        <v>359.06</v>
      </c>
      <c r="I54" s="28" t="n">
        <f aca="false">MAX(F54/1000,H54*0.3)</f>
        <v>107.718</v>
      </c>
      <c r="J54" s="30" t="s">
        <v>337</v>
      </c>
      <c r="K54" s="31" t="s">
        <v>158</v>
      </c>
      <c r="L54" s="31" t="s">
        <v>159</v>
      </c>
      <c r="M54" s="30" t="s">
        <v>448</v>
      </c>
      <c r="N54" s="30" t="s">
        <v>449</v>
      </c>
      <c r="O54" s="29" t="s">
        <v>450</v>
      </c>
      <c r="P54" s="25" t="s">
        <v>451</v>
      </c>
      <c r="Q54" s="32" t="n">
        <v>-0.373418203392076</v>
      </c>
      <c r="R54" s="32" t="n">
        <v>-66.2877132180909</v>
      </c>
      <c r="S54" s="31" t="s">
        <v>235</v>
      </c>
      <c r="T54" s="33" t="s">
        <v>452</v>
      </c>
      <c r="U54" s="29" t="n">
        <v>69750000</v>
      </c>
      <c r="V54" s="34" t="s">
        <v>453</v>
      </c>
      <c r="W54" s="34"/>
      <c r="X54" s="34"/>
      <c r="Y54" s="34"/>
    </row>
    <row r="55" customFormat="false" ht="15" hidden="false" customHeight="true" outlineLevel="0" collapsed="false">
      <c r="A55" s="35" t="s">
        <v>335</v>
      </c>
      <c r="B55" s="11" t="str">
        <f aca="false">IF(OR(A55="AC",A55="AM",A55="AP",A55="PA",A55="RO",A55="RR",A55="TO"),"Manaus/AM",IF(OR(A55="AL",A55="BA",A55="CE",A55="MA",A55="PB",A55="PE",A55="PI",A55="RN",A55="SE"),"Recife/PE",IF(OR(A55="MT",A55="MS",A55="GO",A55="DF"),"Campo Grande/MS",IF(OR(A55="SC",A55="PR",A55="RS",A55="MG",A55="ES",A55="SP",A55="RJ"),"Curitiba/PR","VERIFICAR UF"))))</f>
        <v>Manaus/AM</v>
      </c>
      <c r="C55" s="26"/>
      <c r="D55" s="27"/>
      <c r="E55" s="36" t="n">
        <f aca="false">IFERROR(INDEX('ANEXO IV - Kits por Polo'!$F$2:$F$615,MATCH($M55&amp;"|"&amp;$K55&amp;"|"&amp;$A55&amp;"|"&amp;$J55,'ANEXO IV - Kits por Polo'!$I$2:$I$615,0)),0)</f>
        <v>23</v>
      </c>
      <c r="F55" s="36" t="n">
        <f aca="false">IFERROR(INDEX('ANEXO IV - Kits por Polo'!$G$2:$G$615,MATCH($M55&amp;"|"&amp;$K55&amp;"|"&amp;$A55&amp;"|"&amp;$J55,'ANEXO IV - Kits por Polo'!$I$2:$I$615,0)),0)</f>
        <v>225368</v>
      </c>
      <c r="G55" s="37" t="s">
        <v>336</v>
      </c>
      <c r="H55" s="36" t="n">
        <f aca="false">IFERROR(INDEX('ANEXO IV - Kits por Polo'!$H$2:$H$615,MATCH($M55&amp;"|"&amp;$K55&amp;"|"&amp;$A55&amp;"|"&amp;$J55,'ANEXO IV - Kits por Polo'!$I$2:$I$615,0)),0)</f>
        <v>1271.01</v>
      </c>
      <c r="I55" s="36" t="n">
        <f aca="false">MAX(F55/1000,H55*0.3)</f>
        <v>381.303</v>
      </c>
      <c r="J55" s="38" t="s">
        <v>337</v>
      </c>
      <c r="K55" s="39" t="s">
        <v>158</v>
      </c>
      <c r="L55" s="39" t="s">
        <v>159</v>
      </c>
      <c r="M55" s="38" t="s">
        <v>454</v>
      </c>
      <c r="N55" s="38" t="s">
        <v>454</v>
      </c>
      <c r="O55" s="37" t="s">
        <v>455</v>
      </c>
      <c r="P55" s="35" t="s">
        <v>456</v>
      </c>
      <c r="Q55" s="40" t="n">
        <v>0.12879889167396</v>
      </c>
      <c r="R55" s="40" t="n">
        <v>-68.5419614695942</v>
      </c>
      <c r="S55" s="39" t="s">
        <v>235</v>
      </c>
      <c r="T55" s="41" t="s">
        <v>457</v>
      </c>
      <c r="U55" s="37" t="n">
        <v>69750000</v>
      </c>
      <c r="V55" s="42" t="s">
        <v>458</v>
      </c>
      <c r="W55" s="42"/>
      <c r="X55" s="42"/>
      <c r="Y55" s="42"/>
    </row>
    <row r="56" customFormat="false" ht="15" hidden="false" customHeight="true" outlineLevel="0" collapsed="false">
      <c r="A56" s="25" t="s">
        <v>335</v>
      </c>
      <c r="B56" s="11" t="str">
        <f aca="false">IF(OR(A56="AC",A56="AM",A56="AP",A56="PA",A56="RO",A56="RR",A56="TO"),"Manaus/AM",IF(OR(A56="AL",A56="BA",A56="CE",A56="MA",A56="PB",A56="PE",A56="PI",A56="RN",A56="SE"),"Recife/PE",IF(OR(A56="MT",A56="MS",A56="GO",A56="DF"),"Campo Grande/MS",IF(OR(A56="SC",A56="PR",A56="RS",A56="MG",A56="ES",A56="SP",A56="RJ"),"Curitiba/PR","VERIFICAR UF"))))</f>
        <v>Manaus/AM</v>
      </c>
      <c r="C56" s="26"/>
      <c r="D56" s="27"/>
      <c r="E56" s="28" t="n">
        <f aca="false">IFERROR(INDEX('ANEXO IV - Kits por Polo'!$F$2:$F$615,MATCH($M56&amp;"|"&amp;$K56&amp;"|"&amp;$A56&amp;"|"&amp;$J56,'ANEXO IV - Kits por Polo'!$I$2:$I$615,0)),0)</f>
        <v>15</v>
      </c>
      <c r="F56" s="28" t="n">
        <f aca="false">IFERROR(INDEX('ANEXO IV - Kits por Polo'!$G$2:$G$615,MATCH($M56&amp;"|"&amp;$K56&amp;"|"&amp;$A56&amp;"|"&amp;$J56,'ANEXO IV - Kits por Polo'!$I$2:$I$615,0)),0)</f>
        <v>145947</v>
      </c>
      <c r="G56" s="29" t="s">
        <v>336</v>
      </c>
      <c r="H56" s="28" t="n">
        <f aca="false">IFERROR(INDEX('ANEXO IV - Kits por Polo'!$H$2:$H$615,MATCH($M56&amp;"|"&amp;$K56&amp;"|"&amp;$A56&amp;"|"&amp;$J56,'ANEXO IV - Kits por Polo'!$I$2:$I$615,0)),0)</f>
        <v>823.81</v>
      </c>
      <c r="I56" s="28" t="n">
        <f aca="false">MAX(F56/1000,H56*0.3)</f>
        <v>247.143</v>
      </c>
      <c r="J56" s="30" t="s">
        <v>337</v>
      </c>
      <c r="K56" s="31" t="s">
        <v>158</v>
      </c>
      <c r="L56" s="31" t="s">
        <v>159</v>
      </c>
      <c r="M56" s="30" t="s">
        <v>459</v>
      </c>
      <c r="N56" s="30" t="s">
        <v>459</v>
      </c>
      <c r="O56" s="29" t="s">
        <v>460</v>
      </c>
      <c r="P56" s="25" t="s">
        <v>461</v>
      </c>
      <c r="Q56" s="32" t="n">
        <v>1.48890739540315</v>
      </c>
      <c r="R56" s="32" t="n">
        <v>-68.644610470961</v>
      </c>
      <c r="S56" s="31" t="s">
        <v>351</v>
      </c>
      <c r="T56" s="33" t="s">
        <v>462</v>
      </c>
      <c r="U56" s="29" t="n">
        <v>69750000</v>
      </c>
      <c r="V56" s="34" t="s">
        <v>463</v>
      </c>
      <c r="W56" s="34"/>
      <c r="X56" s="34"/>
      <c r="Y56" s="34"/>
    </row>
    <row r="57" customFormat="false" ht="15" hidden="false" customHeight="true" outlineLevel="0" collapsed="false">
      <c r="A57" s="35" t="s">
        <v>335</v>
      </c>
      <c r="B57" s="11" t="str">
        <f aca="false">IF(OR(A57="AC",A57="AM",A57="AP",A57="PA",A57="RO",A57="RR",A57="TO"),"Manaus/AM",IF(OR(A57="AL",A57="BA",A57="CE",A57="MA",A57="PB",A57="PE",A57="PI",A57="RN",A57="SE"),"Recife/PE",IF(OR(A57="MT",A57="MS",A57="GO",A57="DF"),"Campo Grande/MS",IF(OR(A57="SC",A57="PR",A57="RS",A57="MG",A57="ES",A57="SP",A57="RJ"),"Curitiba/PR","VERIFICAR UF"))))</f>
        <v>Manaus/AM</v>
      </c>
      <c r="C57" s="26"/>
      <c r="D57" s="27"/>
      <c r="E57" s="36" t="n">
        <f aca="false">IFERROR(INDEX('ANEXO IV - Kits por Polo'!$F$2:$F$615,MATCH($M57&amp;"|"&amp;$K57&amp;"|"&amp;$A57&amp;"|"&amp;$J57,'ANEXO IV - Kits por Polo'!$I$2:$I$615,0)),0)</f>
        <v>17</v>
      </c>
      <c r="F57" s="36" t="n">
        <f aca="false">IFERROR(INDEX('ANEXO IV - Kits por Polo'!$G$2:$G$615,MATCH($M57&amp;"|"&amp;$K57&amp;"|"&amp;$A57&amp;"|"&amp;$J57,'ANEXO IV - Kits por Polo'!$I$2:$I$615,0)),0)</f>
        <v>165803</v>
      </c>
      <c r="G57" s="37" t="s">
        <v>336</v>
      </c>
      <c r="H57" s="36" t="n">
        <f aca="false">IFERROR(INDEX('ANEXO IV - Kits por Polo'!$H$2:$H$615,MATCH($M57&amp;"|"&amp;$K57&amp;"|"&amp;$A57&amp;"|"&amp;$J57,'ANEXO IV - Kits por Polo'!$I$2:$I$615,0)),0)</f>
        <v>935.61</v>
      </c>
      <c r="I57" s="36" t="n">
        <f aca="false">MAX(F57/1000,H57*0.3)</f>
        <v>280.683</v>
      </c>
      <c r="J57" s="38" t="s">
        <v>337</v>
      </c>
      <c r="K57" s="39" t="s">
        <v>158</v>
      </c>
      <c r="L57" s="39" t="s">
        <v>159</v>
      </c>
      <c r="M57" s="38" t="s">
        <v>464</v>
      </c>
      <c r="N57" s="38" t="s">
        <v>464</v>
      </c>
      <c r="O57" s="37" t="s">
        <v>465</v>
      </c>
      <c r="P57" s="35" t="s">
        <v>466</v>
      </c>
      <c r="Q57" s="40" t="n">
        <v>1.3901087783201</v>
      </c>
      <c r="R57" s="40" t="n">
        <v>-68.1543666288357</v>
      </c>
      <c r="S57" s="39" t="s">
        <v>351</v>
      </c>
      <c r="T57" s="41" t="s">
        <v>467</v>
      </c>
      <c r="U57" s="37" t="n">
        <v>69750000</v>
      </c>
      <c r="V57" s="42" t="s">
        <v>468</v>
      </c>
      <c r="W57" s="42"/>
      <c r="X57" s="42"/>
      <c r="Y57" s="42"/>
    </row>
    <row r="58" customFormat="false" ht="15" hidden="false" customHeight="true" outlineLevel="0" collapsed="false">
      <c r="A58" s="25" t="s">
        <v>335</v>
      </c>
      <c r="B58" s="11" t="str">
        <f aca="false">IF(OR(A58="AC",A58="AM",A58="AP",A58="PA",A58="RO",A58="RR",A58="TO"),"Manaus/AM",IF(OR(A58="AL",A58="BA",A58="CE",A58="MA",A58="PB",A58="PE",A58="PI",A58="RN",A58="SE"),"Recife/PE",IF(OR(A58="MT",A58="MS",A58="GO",A58="DF"),"Campo Grande/MS",IF(OR(A58="SC",A58="PR",A58="RS",A58="MG",A58="ES",A58="SP",A58="RJ"),"Curitiba/PR","VERIFICAR UF"))))</f>
        <v>Manaus/AM</v>
      </c>
      <c r="C58" s="26"/>
      <c r="D58" s="27"/>
      <c r="E58" s="28" t="n">
        <f aca="false">IFERROR(INDEX('ANEXO IV - Kits por Polo'!$F$2:$F$615,MATCH($M58&amp;"|"&amp;$K58&amp;"|"&amp;$A58&amp;"|"&amp;$J58,'ANEXO IV - Kits por Polo'!$I$2:$I$615,0)),0)</f>
        <v>15</v>
      </c>
      <c r="F58" s="28" t="n">
        <f aca="false">IFERROR(INDEX('ANEXO IV - Kits por Polo'!$G$2:$G$615,MATCH($M58&amp;"|"&amp;$K58&amp;"|"&amp;$A58&amp;"|"&amp;$J58,'ANEXO IV - Kits por Polo'!$I$2:$I$615,0)),0)</f>
        <v>140012</v>
      </c>
      <c r="G58" s="29" t="s">
        <v>336</v>
      </c>
      <c r="H58" s="28" t="n">
        <f aca="false">IFERROR(INDEX('ANEXO IV - Kits por Polo'!$H$2:$H$615,MATCH($M58&amp;"|"&amp;$K58&amp;"|"&amp;$A58&amp;"|"&amp;$J58,'ANEXO IV - Kits por Polo'!$I$2:$I$615,0)),0)</f>
        <v>794.43</v>
      </c>
      <c r="I58" s="28" t="n">
        <f aca="false">MAX(F58/1000,H58*0.3)</f>
        <v>238.329</v>
      </c>
      <c r="J58" s="30" t="s">
        <v>337</v>
      </c>
      <c r="K58" s="31" t="s">
        <v>158</v>
      </c>
      <c r="L58" s="31" t="s">
        <v>159</v>
      </c>
      <c r="M58" s="30" t="s">
        <v>469</v>
      </c>
      <c r="N58" s="30" t="s">
        <v>469</v>
      </c>
      <c r="O58" s="29" t="s">
        <v>470</v>
      </c>
      <c r="P58" s="25" t="s">
        <v>471</v>
      </c>
      <c r="Q58" s="32" t="n">
        <v>1.34014853319366</v>
      </c>
      <c r="R58" s="32" t="n">
        <v>-67.2398614647175</v>
      </c>
      <c r="S58" s="31" t="s">
        <v>235</v>
      </c>
      <c r="T58" s="33" t="s">
        <v>472</v>
      </c>
      <c r="U58" s="29" t="n">
        <v>69750000</v>
      </c>
      <c r="V58" s="34" t="s">
        <v>473</v>
      </c>
      <c r="W58" s="34"/>
      <c r="X58" s="34"/>
      <c r="Y58" s="34"/>
    </row>
    <row r="59" customFormat="false" ht="15" hidden="false" customHeight="true" outlineLevel="0" collapsed="false">
      <c r="A59" s="35" t="s">
        <v>335</v>
      </c>
      <c r="B59" s="11" t="str">
        <f aca="false">IF(OR(A59="AC",A59="AM",A59="AP",A59="PA",A59="RO",A59="RR",A59="TO"),"Manaus/AM",IF(OR(A59="AL",A59="BA",A59="CE",A59="MA",A59="PB",A59="PE",A59="PI",A59="RN",A59="SE"),"Recife/PE",IF(OR(A59="MT",A59="MS",A59="GO",A59="DF"),"Campo Grande/MS",IF(OR(A59="SC",A59="PR",A59="RS",A59="MG",A59="ES",A59="SP",A59="RJ"),"Curitiba/PR","VERIFICAR UF"))))</f>
        <v>Manaus/AM</v>
      </c>
      <c r="C59" s="26"/>
      <c r="D59" s="27"/>
      <c r="E59" s="36" t="n">
        <f aca="false">IFERROR(INDEX('ANEXO IV - Kits por Polo'!$F$2:$F$615,MATCH($M59&amp;"|"&amp;$K59&amp;"|"&amp;$A59&amp;"|"&amp;$J59,'ANEXO IV - Kits por Polo'!$I$2:$I$615,0)),0)</f>
        <v>30</v>
      </c>
      <c r="F59" s="36" t="n">
        <f aca="false">IFERROR(INDEX('ANEXO IV - Kits por Polo'!$G$2:$G$615,MATCH($M59&amp;"|"&amp;$K59&amp;"|"&amp;$A59&amp;"|"&amp;$J59,'ANEXO IV - Kits por Polo'!$I$2:$I$615,0)),0)</f>
        <v>291894</v>
      </c>
      <c r="G59" s="37" t="s">
        <v>336</v>
      </c>
      <c r="H59" s="36" t="n">
        <f aca="false">IFERROR(INDEX('ANEXO IV - Kits por Polo'!$H$2:$H$615,MATCH($M59&amp;"|"&amp;$K59&amp;"|"&amp;$A59&amp;"|"&amp;$J59,'ANEXO IV - Kits por Polo'!$I$2:$I$615,0)),0)</f>
        <v>1647.62</v>
      </c>
      <c r="I59" s="36" t="n">
        <f aca="false">MAX(F59/1000,H59*0.3)</f>
        <v>494.286</v>
      </c>
      <c r="J59" s="38" t="s">
        <v>337</v>
      </c>
      <c r="K59" s="39" t="s">
        <v>158</v>
      </c>
      <c r="L59" s="39" t="s">
        <v>159</v>
      </c>
      <c r="M59" s="38" t="s">
        <v>474</v>
      </c>
      <c r="N59" s="38" t="s">
        <v>474</v>
      </c>
      <c r="O59" s="37" t="s">
        <v>475</v>
      </c>
      <c r="P59" s="35" t="s">
        <v>476</v>
      </c>
      <c r="Q59" s="40" t="n">
        <v>0.604211318123797</v>
      </c>
      <c r="R59" s="40" t="n">
        <v>-69.1960467180911</v>
      </c>
      <c r="S59" s="39" t="s">
        <v>351</v>
      </c>
      <c r="T59" s="41" t="s">
        <v>477</v>
      </c>
      <c r="U59" s="37" t="n">
        <v>69750000</v>
      </c>
      <c r="V59" s="42" t="s">
        <v>478</v>
      </c>
      <c r="W59" s="42"/>
      <c r="X59" s="42"/>
      <c r="Y59" s="42"/>
    </row>
    <row r="60" customFormat="false" ht="15" hidden="false" customHeight="true" outlineLevel="0" collapsed="false">
      <c r="A60" s="25" t="s">
        <v>335</v>
      </c>
      <c r="B60" s="11" t="str">
        <f aca="false">IF(OR(A60="AC",A60="AM",A60="AP",A60="PA",A60="RO",A60="RR",A60="TO"),"Manaus/AM",IF(OR(A60="AL",A60="BA",A60="CE",A60="MA",A60="PB",A60="PE",A60="PI",A60="RN",A60="SE"),"Recife/PE",IF(OR(A60="MT",A60="MS",A60="GO",A60="DF"),"Campo Grande/MS",IF(OR(A60="SC",A60="PR",A60="RS",A60="MG",A60="ES",A60="SP",A60="RJ"),"Curitiba/PR","VERIFICAR UF"))))</f>
        <v>Manaus/AM</v>
      </c>
      <c r="C60" s="26"/>
      <c r="D60" s="27"/>
      <c r="E60" s="28" t="n">
        <f aca="false">IFERROR(INDEX('ANEXO IV - Kits por Polo'!$F$2:$F$615,MATCH($M60&amp;"|"&amp;$K60&amp;"|"&amp;$A60&amp;"|"&amp;$J60,'ANEXO IV - Kits por Polo'!$I$2:$I$615,0)),0)</f>
        <v>44</v>
      </c>
      <c r="F60" s="28" t="n">
        <f aca="false">IFERROR(INDEX('ANEXO IV - Kits por Polo'!$G$2:$G$615,MATCH($M60&amp;"|"&amp;$K60&amp;"|"&amp;$A60&amp;"|"&amp;$J60,'ANEXO IV - Kits por Polo'!$I$2:$I$615,0)),0)</f>
        <v>496178</v>
      </c>
      <c r="G60" s="29" t="s">
        <v>479</v>
      </c>
      <c r="H60" s="28" t="n">
        <f aca="false">IFERROR(INDEX('ANEXO IV - Kits por Polo'!$H$2:$H$615,MATCH($M60&amp;"|"&amp;$K60&amp;"|"&amp;$A60&amp;"|"&amp;$J60,'ANEXO IV - Kits por Polo'!$I$2:$I$615,0)),0)</f>
        <v>2753.4</v>
      </c>
      <c r="I60" s="28" t="n">
        <f aca="false">MAX(F60/1000,H60*0.3)</f>
        <v>826.02</v>
      </c>
      <c r="J60" s="30" t="s">
        <v>211</v>
      </c>
      <c r="K60" s="31" t="s">
        <v>158</v>
      </c>
      <c r="L60" s="31" t="s">
        <v>166</v>
      </c>
      <c r="M60" s="30" t="s">
        <v>479</v>
      </c>
      <c r="N60" s="30" t="s">
        <v>479</v>
      </c>
      <c r="O60" s="29" t="s">
        <v>480</v>
      </c>
      <c r="P60" s="25" t="s">
        <v>481</v>
      </c>
      <c r="Q60" s="32" t="n">
        <v>-8.77569444444444</v>
      </c>
      <c r="R60" s="32" t="n">
        <v>-67.3293166666667</v>
      </c>
      <c r="S60" s="31" t="s">
        <v>155</v>
      </c>
      <c r="T60" s="33" t="s">
        <v>482</v>
      </c>
      <c r="U60" s="29" t="n">
        <v>69850000</v>
      </c>
      <c r="V60" s="34" t="s">
        <v>483</v>
      </c>
      <c r="W60" s="34"/>
      <c r="X60" s="34"/>
      <c r="Y60" s="34"/>
    </row>
    <row r="61" customFormat="false" ht="15" hidden="false" customHeight="true" outlineLevel="0" collapsed="false">
      <c r="A61" s="35" t="s">
        <v>335</v>
      </c>
      <c r="B61" s="11" t="str">
        <f aca="false">IF(OR(A61="AC",A61="AM",A61="AP",A61="PA",A61="RO",A61="RR",A61="TO"),"Manaus/AM",IF(OR(A61="AL",A61="BA",A61="CE",A61="MA",A61="PB",A61="PE",A61="PI",A61="RN",A61="SE"),"Recife/PE",IF(OR(A61="MT",A61="MS",A61="GO",A61="DF"),"Campo Grande/MS",IF(OR(A61="SC",A61="PR",A61="RS",A61="MG",A61="ES",A61="SP",A61="RJ"),"Curitiba/PR","VERIFICAR UF"))))</f>
        <v>Manaus/AM</v>
      </c>
      <c r="C61" s="26"/>
      <c r="D61" s="27"/>
      <c r="E61" s="36" t="n">
        <f aca="false">IFERROR(INDEX('ANEXO IV - Kits por Polo'!$F$2:$F$615,MATCH($M61&amp;"|"&amp;$K61&amp;"|"&amp;$A61&amp;"|"&amp;$J61,'ANEXO IV - Kits por Polo'!$I$2:$I$615,0)),0)</f>
        <v>61</v>
      </c>
      <c r="F61" s="36" t="n">
        <f aca="false">IFERROR(INDEX('ANEXO IV - Kits por Polo'!$G$2:$G$615,MATCH($M61&amp;"|"&amp;$K61&amp;"|"&amp;$A61&amp;"|"&amp;$J61,'ANEXO IV - Kits por Polo'!$I$2:$I$615,0)),0)</f>
        <v>691660</v>
      </c>
      <c r="G61" s="37" t="s">
        <v>484</v>
      </c>
      <c r="H61" s="36" t="n">
        <f aca="false">IFERROR(INDEX('ANEXO IV - Kits por Polo'!$H$2:$H$615,MATCH($M61&amp;"|"&amp;$K61&amp;"|"&amp;$A61&amp;"|"&amp;$J61,'ANEXO IV - Kits por Polo'!$I$2:$I$615,0)),0)</f>
        <v>3835.91</v>
      </c>
      <c r="I61" s="36" t="n">
        <f aca="false">MAX(F61/1000,H61*0.3)</f>
        <v>1150.773</v>
      </c>
      <c r="J61" s="38" t="s">
        <v>211</v>
      </c>
      <c r="K61" s="39" t="s">
        <v>158</v>
      </c>
      <c r="L61" s="39" t="s">
        <v>166</v>
      </c>
      <c r="M61" s="38" t="s">
        <v>484</v>
      </c>
      <c r="N61" s="38" t="s">
        <v>484</v>
      </c>
      <c r="O61" s="37" t="s">
        <v>485</v>
      </c>
      <c r="P61" s="35" t="s">
        <v>486</v>
      </c>
      <c r="Q61" s="40" t="n">
        <v>-7.70881813953433</v>
      </c>
      <c r="R61" s="40" t="n">
        <v>-66.9981409874333</v>
      </c>
      <c r="S61" s="39" t="s">
        <v>235</v>
      </c>
      <c r="T61" s="41" t="s">
        <v>487</v>
      </c>
      <c r="U61" s="37" t="n">
        <v>69860000</v>
      </c>
      <c r="V61" s="42" t="s">
        <v>488</v>
      </c>
      <c r="W61" s="42"/>
      <c r="X61" s="42"/>
      <c r="Y61" s="42"/>
    </row>
    <row r="62" customFormat="false" ht="15" hidden="false" customHeight="true" outlineLevel="0" collapsed="false">
      <c r="A62" s="25" t="s">
        <v>335</v>
      </c>
      <c r="B62" s="11" t="str">
        <f aca="false">IF(OR(A62="AC",A62="AM",A62="AP",A62="PA",A62="RO",A62="RR",A62="TO"),"Manaus/AM",IF(OR(A62="AL",A62="BA",A62="CE",A62="MA",A62="PB",A62="PE",A62="PI",A62="RN",A62="SE"),"Recife/PE",IF(OR(A62="MT",A62="MS",A62="GO",A62="DF"),"Campo Grande/MS",IF(OR(A62="SC",A62="PR",A62="RS",A62="MG",A62="ES",A62="SP",A62="RJ"),"Curitiba/PR","VERIFICAR UF"))))</f>
        <v>Manaus/AM</v>
      </c>
      <c r="C62" s="26"/>
      <c r="D62" s="27"/>
      <c r="E62" s="28" t="n">
        <f aca="false">IFERROR(INDEX('ANEXO IV - Kits por Polo'!$F$2:$F$615,MATCH($M62&amp;"|"&amp;$K62&amp;"|"&amp;$A62&amp;"|"&amp;$J62,'ANEXO IV - Kits por Polo'!$I$2:$I$615,0)),0)</f>
        <v>7</v>
      </c>
      <c r="F62" s="28" t="n">
        <f aca="false">IFERROR(INDEX('ANEXO IV - Kits por Polo'!$G$2:$G$615,MATCH($M62&amp;"|"&amp;$K62&amp;"|"&amp;$A62&amp;"|"&amp;$J62,'ANEXO IV - Kits por Polo'!$I$2:$I$615,0)),0)</f>
        <v>72462</v>
      </c>
      <c r="G62" s="29" t="s">
        <v>489</v>
      </c>
      <c r="H62" s="28" t="n">
        <f aca="false">IFERROR(INDEX('ANEXO IV - Kits por Polo'!$H$2:$H$615,MATCH($M62&amp;"|"&amp;$K62&amp;"|"&amp;$A62&amp;"|"&amp;$J62,'ANEXO IV - Kits por Polo'!$I$2:$I$615,0)),0)</f>
        <v>405.99</v>
      </c>
      <c r="I62" s="28" t="n">
        <f aca="false">MAX(F62/1000,H62*0.3)</f>
        <v>121.797</v>
      </c>
      <c r="J62" s="30" t="s">
        <v>490</v>
      </c>
      <c r="K62" s="31" t="s">
        <v>187</v>
      </c>
      <c r="L62" s="31" t="s">
        <v>187</v>
      </c>
      <c r="M62" s="30" t="s">
        <v>489</v>
      </c>
      <c r="N62" s="30" t="s">
        <v>491</v>
      </c>
      <c r="O62" s="29" t="s">
        <v>492</v>
      </c>
      <c r="P62" s="25" t="s">
        <v>493</v>
      </c>
      <c r="Q62" s="32" t="n">
        <v>-3.36170380310531</v>
      </c>
      <c r="R62" s="32" t="n">
        <v>-68.1962203647158</v>
      </c>
      <c r="S62" s="31" t="s">
        <v>155</v>
      </c>
      <c r="T62" s="33" t="s">
        <v>494</v>
      </c>
      <c r="U62" s="29" t="n">
        <v>69620000</v>
      </c>
      <c r="V62" s="34" t="s">
        <v>495</v>
      </c>
      <c r="W62" s="34"/>
      <c r="X62" s="34"/>
      <c r="Y62" s="34"/>
    </row>
    <row r="63" customFormat="false" ht="15" hidden="false" customHeight="true" outlineLevel="0" collapsed="false">
      <c r="A63" s="35" t="s">
        <v>335</v>
      </c>
      <c r="B63" s="11" t="str">
        <f aca="false">IF(OR(A63="AC",A63="AM",A63="AP",A63="PA",A63="RO",A63="RR",A63="TO"),"Manaus/AM",IF(OR(A63="AL",A63="BA",A63="CE",A63="MA",A63="PB",A63="PE",A63="PI",A63="RN",A63="SE"),"Recife/PE",IF(OR(A63="MT",A63="MS",A63="GO",A63="DF"),"Campo Grande/MS",IF(OR(A63="SC",A63="PR",A63="RS",A63="MG",A63="ES",A63="SP",A63="RJ"),"Curitiba/PR","VERIFICAR UF"))))</f>
        <v>Manaus/AM</v>
      </c>
      <c r="C63" s="26"/>
      <c r="D63" s="27"/>
      <c r="E63" s="36" t="n">
        <f aca="false">IFERROR(INDEX('ANEXO IV - Kits por Polo'!$F$2:$F$615,MATCH($M63&amp;"|"&amp;$K63&amp;"|"&amp;$A63&amp;"|"&amp;$J63,'ANEXO IV - Kits por Polo'!$I$2:$I$615,0)),0)</f>
        <v>129</v>
      </c>
      <c r="F63" s="36" t="n">
        <f aca="false">IFERROR(INDEX('ANEXO IV - Kits por Polo'!$G$2:$G$615,MATCH($M63&amp;"|"&amp;$K63&amp;"|"&amp;$A63&amp;"|"&amp;$J63,'ANEXO IV - Kits por Polo'!$I$2:$I$615,0)),0)</f>
        <v>1366743</v>
      </c>
      <c r="G63" s="37" t="s">
        <v>496</v>
      </c>
      <c r="H63" s="36" t="n">
        <f aca="false">IFERROR(INDEX('ANEXO IV - Kits por Polo'!$H$2:$H$615,MATCH($M63&amp;"|"&amp;$K63&amp;"|"&amp;$A63&amp;"|"&amp;$J63,'ANEXO IV - Kits por Polo'!$I$2:$I$615,0)),0)</f>
        <v>7637.11</v>
      </c>
      <c r="I63" s="36" t="n">
        <f aca="false">MAX(F63/1000,H63*0.3)</f>
        <v>2291.133</v>
      </c>
      <c r="J63" s="38" t="s">
        <v>490</v>
      </c>
      <c r="K63" s="39" t="s">
        <v>158</v>
      </c>
      <c r="L63" s="39" t="s">
        <v>159</v>
      </c>
      <c r="M63" s="38" t="s">
        <v>497</v>
      </c>
      <c r="N63" s="38" t="s">
        <v>497</v>
      </c>
      <c r="O63" s="37" t="s">
        <v>498</v>
      </c>
      <c r="P63" s="35" t="s">
        <v>499</v>
      </c>
      <c r="Q63" s="40" t="n">
        <v>-4.04165633928828</v>
      </c>
      <c r="R63" s="40" t="n">
        <v>-69.5246958586589</v>
      </c>
      <c r="S63" s="39" t="s">
        <v>500</v>
      </c>
      <c r="T63" s="41" t="s">
        <v>501</v>
      </c>
      <c r="U63" s="37" t="n">
        <v>69640000</v>
      </c>
      <c r="V63" s="42" t="s">
        <v>502</v>
      </c>
      <c r="W63" s="42"/>
      <c r="X63" s="42"/>
      <c r="Y63" s="42"/>
    </row>
    <row r="64" customFormat="false" ht="15" hidden="false" customHeight="true" outlineLevel="0" collapsed="false">
      <c r="A64" s="25" t="s">
        <v>335</v>
      </c>
      <c r="B64" s="11" t="str">
        <f aca="false">IF(OR(A64="AC",A64="AM",A64="AP",A64="PA",A64="RO",A64="RR",A64="TO"),"Manaus/AM",IF(OR(A64="AL",A64="BA",A64="CE",A64="MA",A64="PB",A64="PE",A64="PI",A64="RN",A64="SE"),"Recife/PE",IF(OR(A64="MT",A64="MS",A64="GO",A64="DF"),"Campo Grande/MS",IF(OR(A64="SC",A64="PR",A64="RS",A64="MG",A64="ES",A64="SP",A64="RJ"),"Curitiba/PR","VERIFICAR UF"))))</f>
        <v>Manaus/AM</v>
      </c>
      <c r="C64" s="26"/>
      <c r="D64" s="27"/>
      <c r="E64" s="28" t="n">
        <f aca="false">IFERROR(INDEX('ANEXO IV - Kits por Polo'!$F$2:$F$615,MATCH($M64&amp;"|"&amp;$K64&amp;"|"&amp;$A64&amp;"|"&amp;$J64,'ANEXO IV - Kits por Polo'!$I$2:$I$615,0)),0)</f>
        <v>9</v>
      </c>
      <c r="F64" s="28" t="n">
        <f aca="false">IFERROR(INDEX('ANEXO IV - Kits por Polo'!$G$2:$G$615,MATCH($M64&amp;"|"&amp;$K64&amp;"|"&amp;$A64&amp;"|"&amp;$J64,'ANEXO IV - Kits por Polo'!$I$2:$I$615,0)),0)</f>
        <v>74509</v>
      </c>
      <c r="G64" s="29" t="s">
        <v>503</v>
      </c>
      <c r="H64" s="28" t="n">
        <f aca="false">IFERROR(INDEX('ANEXO IV - Kits por Polo'!$H$2:$H$615,MATCH($M64&amp;"|"&amp;$K64&amp;"|"&amp;$A64&amp;"|"&amp;$J64,'ANEXO IV - Kits por Polo'!$I$2:$I$615,0)),0)</f>
        <v>429.65</v>
      </c>
      <c r="I64" s="28" t="n">
        <f aca="false">MAX(F64/1000,H64*0.3)</f>
        <v>128.895</v>
      </c>
      <c r="J64" s="30" t="s">
        <v>490</v>
      </c>
      <c r="K64" s="31" t="s">
        <v>187</v>
      </c>
      <c r="L64" s="31" t="s">
        <v>187</v>
      </c>
      <c r="M64" s="30" t="s">
        <v>503</v>
      </c>
      <c r="N64" s="30" t="s">
        <v>504</v>
      </c>
      <c r="O64" s="29" t="s">
        <v>505</v>
      </c>
      <c r="P64" s="25" t="s">
        <v>506</v>
      </c>
      <c r="Q64" s="32" t="n">
        <v>-4.37997744333881</v>
      </c>
      <c r="R64" s="32" t="n">
        <v>-70.0268887116046</v>
      </c>
      <c r="S64" s="31" t="s">
        <v>155</v>
      </c>
      <c r="T64" s="33" t="s">
        <v>507</v>
      </c>
      <c r="U64" s="29" t="n">
        <v>69630000</v>
      </c>
      <c r="V64" s="34" t="s">
        <v>508</v>
      </c>
      <c r="W64" s="34"/>
      <c r="X64" s="34"/>
      <c r="Y64" s="34"/>
    </row>
    <row r="65" customFormat="false" ht="15" hidden="false" customHeight="true" outlineLevel="0" collapsed="false">
      <c r="A65" s="35" t="s">
        <v>335</v>
      </c>
      <c r="B65" s="11" t="str">
        <f aca="false">IF(OR(A65="AC",A65="AM",A65="AP",A65="PA",A65="RO",A65="RR",A65="TO"),"Manaus/AM",IF(OR(A65="AL",A65="BA",A65="CE",A65="MA",A65="PB",A65="PE",A65="PI",A65="RN",A65="SE"),"Recife/PE",IF(OR(A65="MT",A65="MS",A65="GO",A65="DF"),"Campo Grande/MS",IF(OR(A65="SC",A65="PR",A65="RS",A65="MG",A65="ES",A65="SP",A65="RJ"),"Curitiba/PR","VERIFICAR UF"))))</f>
        <v>Manaus/AM</v>
      </c>
      <c r="C65" s="26"/>
      <c r="D65" s="27"/>
      <c r="E65" s="36" t="n">
        <f aca="false">IFERROR(INDEX('ANEXO IV - Kits por Polo'!$F$2:$F$615,MATCH($M65&amp;"|"&amp;$K65&amp;"|"&amp;$A65&amp;"|"&amp;$J65,'ANEXO IV - Kits por Polo'!$I$2:$I$615,0)),0)</f>
        <v>92</v>
      </c>
      <c r="F65" s="36" t="n">
        <f aca="false">IFERROR(INDEX('ANEXO IV - Kits por Polo'!$G$2:$G$615,MATCH($M65&amp;"|"&amp;$K65&amp;"|"&amp;$A65&amp;"|"&amp;$J65,'ANEXO IV - Kits por Polo'!$I$2:$I$615,0)),0)</f>
        <v>913347</v>
      </c>
      <c r="G65" s="37" t="s">
        <v>509</v>
      </c>
      <c r="H65" s="36" t="n">
        <f aca="false">IFERROR(INDEX('ANEXO IV - Kits por Polo'!$H$2:$H$615,MATCH($M65&amp;"|"&amp;$K65&amp;"|"&amp;$A65&amp;"|"&amp;$J65,'ANEXO IV - Kits por Polo'!$I$2:$I$615,0)),0)</f>
        <v>5142.8</v>
      </c>
      <c r="I65" s="36" t="n">
        <f aca="false">MAX(F65/1000,H65*0.3)</f>
        <v>1542.84</v>
      </c>
      <c r="J65" s="38" t="s">
        <v>490</v>
      </c>
      <c r="K65" s="39" t="s">
        <v>158</v>
      </c>
      <c r="L65" s="39" t="s">
        <v>159</v>
      </c>
      <c r="M65" s="38" t="s">
        <v>510</v>
      </c>
      <c r="N65" s="38" t="s">
        <v>510</v>
      </c>
      <c r="O65" s="37" t="s">
        <v>511</v>
      </c>
      <c r="P65" s="35" t="s">
        <v>512</v>
      </c>
      <c r="Q65" s="40" t="n">
        <v>-3.07540678539947</v>
      </c>
      <c r="R65" s="40" t="n">
        <v>-68.0669343424019</v>
      </c>
      <c r="S65" s="39" t="s">
        <v>500</v>
      </c>
      <c r="T65" s="41" t="s">
        <v>513</v>
      </c>
      <c r="U65" s="37" t="n">
        <v>69680000</v>
      </c>
      <c r="V65" s="42" t="s">
        <v>514</v>
      </c>
      <c r="W65" s="42"/>
      <c r="X65" s="42"/>
      <c r="Y65" s="42"/>
    </row>
    <row r="66" customFormat="false" ht="15" hidden="false" customHeight="true" outlineLevel="0" collapsed="false">
      <c r="A66" s="25" t="s">
        <v>335</v>
      </c>
      <c r="B66" s="11" t="str">
        <f aca="false">IF(OR(A66="AC",A66="AM",A66="AP",A66="PA",A66="RO",A66="RR",A66="TO"),"Manaus/AM",IF(OR(A66="AL",A66="BA",A66="CE",A66="MA",A66="PB",A66="PE",A66="PI",A66="RN",A66="SE"),"Recife/PE",IF(OR(A66="MT",A66="MS",A66="GO",A66="DF"),"Campo Grande/MS",IF(OR(A66="SC",A66="PR",A66="RS",A66="MG",A66="ES",A66="SP",A66="RJ"),"Curitiba/PR","VERIFICAR UF"))))</f>
        <v>Manaus/AM</v>
      </c>
      <c r="C66" s="26"/>
      <c r="D66" s="27"/>
      <c r="E66" s="28" t="n">
        <f aca="false">IFERROR(INDEX('ANEXO IV - Kits por Polo'!$F$2:$F$615,MATCH($M66&amp;"|"&amp;$K66&amp;"|"&amp;$A66&amp;"|"&amp;$J66,'ANEXO IV - Kits por Polo'!$I$2:$I$615,0)),0)</f>
        <v>58</v>
      </c>
      <c r="F66" s="28" t="n">
        <f aca="false">IFERROR(INDEX('ANEXO IV - Kits por Polo'!$G$2:$G$615,MATCH($M66&amp;"|"&amp;$K66&amp;"|"&amp;$A66&amp;"|"&amp;$J66,'ANEXO IV - Kits por Polo'!$I$2:$I$615,0)),0)</f>
        <v>623293</v>
      </c>
      <c r="G66" s="29" t="s">
        <v>515</v>
      </c>
      <c r="H66" s="28" t="n">
        <f aca="false">IFERROR(INDEX('ANEXO IV - Kits por Polo'!$H$2:$H$615,MATCH($M66&amp;"|"&amp;$K66&amp;"|"&amp;$A66&amp;"|"&amp;$J66,'ANEXO IV - Kits por Polo'!$I$2:$I$615,0)),0)</f>
        <v>3477.24</v>
      </c>
      <c r="I66" s="28" t="n">
        <f aca="false">MAX(F66/1000,H66*0.3)</f>
        <v>1043.172</v>
      </c>
      <c r="J66" s="30" t="s">
        <v>490</v>
      </c>
      <c r="K66" s="31" t="s">
        <v>158</v>
      </c>
      <c r="L66" s="31" t="s">
        <v>159</v>
      </c>
      <c r="M66" s="30" t="s">
        <v>516</v>
      </c>
      <c r="N66" s="30" t="s">
        <v>516</v>
      </c>
      <c r="O66" s="29" t="s">
        <v>517</v>
      </c>
      <c r="P66" s="25" t="s">
        <v>518</v>
      </c>
      <c r="Q66" s="32" t="n">
        <v>-3.58904074434731</v>
      </c>
      <c r="R66" s="32" t="n">
        <v>-69.3849894539804</v>
      </c>
      <c r="S66" s="31" t="s">
        <v>500</v>
      </c>
      <c r="T66" s="33" t="s">
        <v>519</v>
      </c>
      <c r="U66" s="29" t="n">
        <v>69600000</v>
      </c>
      <c r="V66" s="34" t="s">
        <v>520</v>
      </c>
      <c r="W66" s="34"/>
      <c r="X66" s="34"/>
      <c r="Y66" s="34"/>
    </row>
    <row r="67" customFormat="false" ht="15" hidden="false" customHeight="true" outlineLevel="0" collapsed="false">
      <c r="A67" s="35" t="s">
        <v>335</v>
      </c>
      <c r="B67" s="11" t="str">
        <f aca="false">IF(OR(A67="AC",A67="AM",A67="AP",A67="PA",A67="RO",A67="RR",A67="TO"),"Manaus/AM",IF(OR(A67="AL",A67="BA",A67="CE",A67="MA",A67="PB",A67="PE",A67="PI",A67="RN",A67="SE"),"Recife/PE",IF(OR(A67="MT",A67="MS",A67="GO",A67="DF"),"Campo Grande/MS",IF(OR(A67="SC",A67="PR",A67="RS",A67="MG",A67="ES",A67="SP",A67="RJ"),"Curitiba/PR","VERIFICAR UF"))))</f>
        <v>Manaus/AM</v>
      </c>
      <c r="C67" s="26"/>
      <c r="D67" s="27"/>
      <c r="E67" s="36" t="n">
        <f aca="false">IFERROR(INDEX('ANEXO IV - Kits por Polo'!$F$2:$F$615,MATCH($M67&amp;"|"&amp;$K67&amp;"|"&amp;$A67&amp;"|"&amp;$J67,'ANEXO IV - Kits por Polo'!$I$2:$I$615,0)),0)</f>
        <v>89</v>
      </c>
      <c r="F67" s="36" t="n">
        <f aca="false">IFERROR(INDEX('ANEXO IV - Kits por Polo'!$G$2:$G$615,MATCH($M67&amp;"|"&amp;$K67&amp;"|"&amp;$A67&amp;"|"&amp;$J67,'ANEXO IV - Kits por Polo'!$I$2:$I$615,0)),0)</f>
        <v>939956</v>
      </c>
      <c r="G67" s="37" t="s">
        <v>503</v>
      </c>
      <c r="H67" s="36" t="n">
        <f aca="false">IFERROR(INDEX('ANEXO IV - Kits por Polo'!$H$2:$H$615,MATCH($M67&amp;"|"&amp;$K67&amp;"|"&amp;$A67&amp;"|"&amp;$J67,'ANEXO IV - Kits por Polo'!$I$2:$I$615,0)),0)</f>
        <v>5254.21</v>
      </c>
      <c r="I67" s="36" t="n">
        <f aca="false">MAX(F67/1000,H67*0.3)</f>
        <v>1576.263</v>
      </c>
      <c r="J67" s="38" t="s">
        <v>490</v>
      </c>
      <c r="K67" s="39" t="s">
        <v>158</v>
      </c>
      <c r="L67" s="39" t="s">
        <v>159</v>
      </c>
      <c r="M67" s="38" t="s">
        <v>521</v>
      </c>
      <c r="N67" s="38" t="s">
        <v>521</v>
      </c>
      <c r="O67" s="37" t="s">
        <v>522</v>
      </c>
      <c r="P67" s="35" t="s">
        <v>523</v>
      </c>
      <c r="Q67" s="40" t="n">
        <v>-4.29660007522461</v>
      </c>
      <c r="R67" s="40" t="n">
        <v>-69.5381298654165</v>
      </c>
      <c r="S67" s="39" t="s">
        <v>500</v>
      </c>
      <c r="T67" s="41" t="s">
        <v>524</v>
      </c>
      <c r="U67" s="37" t="n">
        <v>69630000</v>
      </c>
      <c r="V67" s="42" t="s">
        <v>525</v>
      </c>
      <c r="W67" s="42"/>
      <c r="X67" s="42"/>
      <c r="Y67" s="42"/>
    </row>
    <row r="68" customFormat="false" ht="15" hidden="false" customHeight="true" outlineLevel="0" collapsed="false">
      <c r="A68" s="25" t="s">
        <v>335</v>
      </c>
      <c r="B68" s="11" t="str">
        <f aca="false">IF(OR(A68="AC",A68="AM",A68="AP",A68="PA",A68="RO",A68="RR",A68="TO"),"Manaus/AM",IF(OR(A68="AL",A68="BA",A68="CE",A68="MA",A68="PB",A68="PE",A68="PI",A68="RN",A68="SE"),"Recife/PE",IF(OR(A68="MT",A68="MS",A68="GO",A68="DF"),"Campo Grande/MS",IF(OR(A68="SC",A68="PR",A68="RS",A68="MG",A68="ES",A68="SP",A68="RJ"),"Curitiba/PR","VERIFICAR UF"))))</f>
        <v>Manaus/AM</v>
      </c>
      <c r="C68" s="26"/>
      <c r="D68" s="27"/>
      <c r="E68" s="28" t="n">
        <f aca="false">IFERROR(INDEX('ANEXO IV - Kits por Polo'!$F$2:$F$615,MATCH($M68&amp;"|"&amp;$K68&amp;"|"&amp;$A68&amp;"|"&amp;$J68,'ANEXO IV - Kits por Polo'!$I$2:$I$615,0)),0)</f>
        <v>105</v>
      </c>
      <c r="F68" s="28" t="n">
        <f aca="false">IFERROR(INDEX('ANEXO IV - Kits por Polo'!$G$2:$G$615,MATCH($M68&amp;"|"&amp;$K68&amp;"|"&amp;$A68&amp;"|"&amp;$J68,'ANEXO IV - Kits por Polo'!$I$2:$I$615,0)),0)</f>
        <v>1063182</v>
      </c>
      <c r="G68" s="29" t="s">
        <v>503</v>
      </c>
      <c r="H68" s="28" t="n">
        <f aca="false">IFERROR(INDEX('ANEXO IV - Kits por Polo'!$H$2:$H$615,MATCH($M68&amp;"|"&amp;$K68&amp;"|"&amp;$A68&amp;"|"&amp;$J68,'ANEXO IV - Kits por Polo'!$I$2:$I$615,0)),0)</f>
        <v>5972.33</v>
      </c>
      <c r="I68" s="28" t="n">
        <f aca="false">MAX(F68/1000,H68*0.3)</f>
        <v>1791.699</v>
      </c>
      <c r="J68" s="30" t="s">
        <v>490</v>
      </c>
      <c r="K68" s="31" t="s">
        <v>158</v>
      </c>
      <c r="L68" s="31" t="s">
        <v>159</v>
      </c>
      <c r="M68" s="30" t="s">
        <v>526</v>
      </c>
      <c r="N68" s="30" t="s">
        <v>526</v>
      </c>
      <c r="O68" s="29" t="s">
        <v>527</v>
      </c>
      <c r="P68" s="25" t="s">
        <v>528</v>
      </c>
      <c r="Q68" s="32" t="n">
        <v>-4.38343536907213</v>
      </c>
      <c r="R68" s="32" t="n">
        <v>-69.9940728275296</v>
      </c>
      <c r="S68" s="31" t="s">
        <v>500</v>
      </c>
      <c r="T68" s="33" t="s">
        <v>529</v>
      </c>
      <c r="U68" s="29" t="n">
        <v>69630000</v>
      </c>
      <c r="V68" s="34" t="s">
        <v>530</v>
      </c>
      <c r="W68" s="34"/>
      <c r="X68" s="34"/>
      <c r="Y68" s="34"/>
    </row>
    <row r="69" customFormat="false" ht="15" hidden="false" customHeight="true" outlineLevel="0" collapsed="false">
      <c r="A69" s="35" t="s">
        <v>335</v>
      </c>
      <c r="B69" s="11" t="str">
        <f aca="false">IF(OR(A69="AC",A69="AM",A69="AP",A69="PA",A69="RO",A69="RR",A69="TO"),"Manaus/AM",IF(OR(A69="AL",A69="BA",A69="CE",A69="MA",A69="PB",A69="PE",A69="PI",A69="RN",A69="SE"),"Recife/PE",IF(OR(A69="MT",A69="MS",A69="GO",A69="DF"),"Campo Grande/MS",IF(OR(A69="SC",A69="PR",A69="RS",A69="MG",A69="ES",A69="SP",A69="RJ"),"Curitiba/PR","VERIFICAR UF"))))</f>
        <v>Manaus/AM</v>
      </c>
      <c r="C69" s="26"/>
      <c r="D69" s="27"/>
      <c r="E69" s="36" t="n">
        <f aca="false">IFERROR(INDEX('ANEXO IV - Kits por Polo'!$F$2:$F$615,MATCH($M69&amp;"|"&amp;$K69&amp;"|"&amp;$A69&amp;"|"&amp;$J69,'ANEXO IV - Kits por Polo'!$I$2:$I$615,0)),0)</f>
        <v>44</v>
      </c>
      <c r="F69" s="36" t="n">
        <f aca="false">IFERROR(INDEX('ANEXO IV - Kits por Polo'!$G$2:$G$615,MATCH($M69&amp;"|"&amp;$K69&amp;"|"&amp;$A69&amp;"|"&amp;$J69,'ANEXO IV - Kits por Polo'!$I$2:$I$615,0)),0)</f>
        <v>454626</v>
      </c>
      <c r="G69" s="37" t="s">
        <v>489</v>
      </c>
      <c r="H69" s="36" t="n">
        <f aca="false">IFERROR(INDEX('ANEXO IV - Kits por Polo'!$H$2:$H$615,MATCH($M69&amp;"|"&amp;$K69&amp;"|"&amp;$A69&amp;"|"&amp;$J69,'ANEXO IV - Kits por Polo'!$I$2:$I$615,0)),0)</f>
        <v>2547.74</v>
      </c>
      <c r="I69" s="36" t="n">
        <f aca="false">MAX(F69/1000,H69*0.3)</f>
        <v>764.322</v>
      </c>
      <c r="J69" s="38" t="s">
        <v>490</v>
      </c>
      <c r="K69" s="39" t="s">
        <v>158</v>
      </c>
      <c r="L69" s="39" t="s">
        <v>159</v>
      </c>
      <c r="M69" s="38" t="s">
        <v>531</v>
      </c>
      <c r="N69" s="38" t="s">
        <v>531</v>
      </c>
      <c r="O69" s="37" t="s">
        <v>532</v>
      </c>
      <c r="P69" s="35" t="s">
        <v>533</v>
      </c>
      <c r="Q69" s="40" t="n">
        <v>-3.40887957022783</v>
      </c>
      <c r="R69" s="40" t="n">
        <v>-68.2249074647158</v>
      </c>
      <c r="S69" s="39" t="s">
        <v>500</v>
      </c>
      <c r="T69" s="41" t="s">
        <v>534</v>
      </c>
      <c r="U69" s="37" t="n">
        <v>69620000</v>
      </c>
      <c r="V69" s="42" t="s">
        <v>535</v>
      </c>
      <c r="W69" s="42"/>
      <c r="X69" s="42"/>
      <c r="Y69" s="42"/>
    </row>
    <row r="70" customFormat="false" ht="15" hidden="false" customHeight="true" outlineLevel="0" collapsed="false">
      <c r="A70" s="25" t="s">
        <v>335</v>
      </c>
      <c r="B70" s="11" t="str">
        <f aca="false">IF(OR(A70="AC",A70="AM",A70="AP",A70="PA",A70="RO",A70="RR",A70="TO"),"Manaus/AM",IF(OR(A70="AL",A70="BA",A70="CE",A70="MA",A70="PB",A70="PE",A70="PI",A70="RN",A70="SE"),"Recife/PE",IF(OR(A70="MT",A70="MS",A70="GO",A70="DF"),"Campo Grande/MS",IF(OR(A70="SC",A70="PR",A70="RS",A70="MG",A70="ES",A70="SP",A70="RJ"),"Curitiba/PR","VERIFICAR UF"))))</f>
        <v>Manaus/AM</v>
      </c>
      <c r="C70" s="26"/>
      <c r="D70" s="27"/>
      <c r="E70" s="28" t="n">
        <f aca="false">IFERROR(INDEX('ANEXO IV - Kits por Polo'!$F$2:$F$615,MATCH($M70&amp;"|"&amp;$K70&amp;"|"&amp;$A70&amp;"|"&amp;$J70,'ANEXO IV - Kits por Polo'!$I$2:$I$615,0)),0)</f>
        <v>5</v>
      </c>
      <c r="F70" s="28" t="n">
        <f aca="false">IFERROR(INDEX('ANEXO IV - Kits por Polo'!$G$2:$G$615,MATCH($M70&amp;"|"&amp;$K70&amp;"|"&amp;$A70&amp;"|"&amp;$J70,'ANEXO IV - Kits por Polo'!$I$2:$I$615,0)),0)</f>
        <v>40734</v>
      </c>
      <c r="G70" s="29" t="s">
        <v>509</v>
      </c>
      <c r="H70" s="28" t="n">
        <f aca="false">IFERROR(INDEX('ANEXO IV - Kits por Polo'!$H$2:$H$615,MATCH($M70&amp;"|"&amp;$K70&amp;"|"&amp;$A70&amp;"|"&amp;$J70,'ANEXO IV - Kits por Polo'!$I$2:$I$615,0)),0)</f>
        <v>235.43</v>
      </c>
      <c r="I70" s="28" t="n">
        <f aca="false">MAX(F70/1000,H70*0.3)</f>
        <v>70.629</v>
      </c>
      <c r="J70" s="30" t="s">
        <v>490</v>
      </c>
      <c r="K70" s="31" t="s">
        <v>187</v>
      </c>
      <c r="L70" s="31" t="s">
        <v>187</v>
      </c>
      <c r="M70" s="30" t="s">
        <v>536</v>
      </c>
      <c r="N70" s="30" t="s">
        <v>537</v>
      </c>
      <c r="O70" s="29" t="s">
        <v>538</v>
      </c>
      <c r="P70" s="25" t="s">
        <v>539</v>
      </c>
      <c r="Q70" s="32" t="n">
        <v>-3.1001523653939</v>
      </c>
      <c r="R70" s="32" t="n">
        <v>-67.9457836330541</v>
      </c>
      <c r="S70" s="31" t="s">
        <v>155</v>
      </c>
      <c r="T70" s="33" t="s">
        <v>540</v>
      </c>
      <c r="U70" s="29" t="s">
        <v>541</v>
      </c>
      <c r="V70" s="34" t="s">
        <v>542</v>
      </c>
      <c r="W70" s="34"/>
      <c r="X70" s="34"/>
      <c r="Y70" s="34"/>
    </row>
    <row r="71" customFormat="false" ht="15" hidden="false" customHeight="true" outlineLevel="0" collapsed="false">
      <c r="A71" s="35" t="s">
        <v>335</v>
      </c>
      <c r="B71" s="11" t="str">
        <f aca="false">IF(OR(A71="AC",A71="AM",A71="AP",A71="PA",A71="RO",A71="RR",A71="TO"),"Manaus/AM",IF(OR(A71="AL",A71="BA",A71="CE",A71="MA",A71="PB",A71="PE",A71="PI",A71="RN",A71="SE"),"Recife/PE",IF(OR(A71="MT",A71="MS",A71="GO",A71="DF"),"Campo Grande/MS",IF(OR(A71="SC",A71="PR",A71="RS",A71="MG",A71="ES",A71="SP",A71="RJ"),"Curitiba/PR","VERIFICAR UF"))))</f>
        <v>Manaus/AM</v>
      </c>
      <c r="C71" s="26"/>
      <c r="D71" s="27"/>
      <c r="E71" s="36" t="n">
        <f aca="false">IFERROR(INDEX('ANEXO IV - Kits por Polo'!$F$2:$F$615,MATCH($M71&amp;"|"&amp;$K71&amp;"|"&amp;$A71&amp;"|"&amp;$J71,'ANEXO IV - Kits por Polo'!$I$2:$I$615,0)),0)</f>
        <v>26</v>
      </c>
      <c r="F71" s="36" t="n">
        <f aca="false">IFERROR(INDEX('ANEXO IV - Kits por Polo'!$G$2:$G$615,MATCH($M71&amp;"|"&amp;$K71&amp;"|"&amp;$A71&amp;"|"&amp;$J71,'ANEXO IV - Kits por Polo'!$I$2:$I$615,0)),0)</f>
        <v>264056</v>
      </c>
      <c r="G71" s="37" t="s">
        <v>489</v>
      </c>
      <c r="H71" s="36" t="n">
        <f aca="false">IFERROR(INDEX('ANEXO IV - Kits por Polo'!$H$2:$H$615,MATCH($M71&amp;"|"&amp;$K71&amp;"|"&amp;$A71&amp;"|"&amp;$J71,'ANEXO IV - Kits por Polo'!$I$2:$I$615,0)),0)</f>
        <v>1482.78</v>
      </c>
      <c r="I71" s="36" t="n">
        <f aca="false">MAX(F71/1000,H71*0.3)</f>
        <v>444.834</v>
      </c>
      <c r="J71" s="38" t="s">
        <v>490</v>
      </c>
      <c r="K71" s="39" t="s">
        <v>543</v>
      </c>
      <c r="L71" s="39" t="s">
        <v>159</v>
      </c>
      <c r="M71" s="38" t="s">
        <v>544</v>
      </c>
      <c r="N71" s="38" t="s">
        <v>545</v>
      </c>
      <c r="O71" s="37" t="s">
        <v>546</v>
      </c>
      <c r="P71" s="35" t="s">
        <v>547</v>
      </c>
      <c r="Q71" s="40" t="n">
        <v>-3.38571330102827</v>
      </c>
      <c r="R71" s="40" t="n">
        <v>-68.3514541779331</v>
      </c>
      <c r="S71" s="39" t="s">
        <v>500</v>
      </c>
      <c r="T71" s="41" t="s">
        <v>548</v>
      </c>
      <c r="U71" s="37" t="n">
        <v>69620000</v>
      </c>
      <c r="V71" s="42" t="s">
        <v>549</v>
      </c>
      <c r="W71" s="42"/>
      <c r="X71" s="42"/>
      <c r="Y71" s="42"/>
    </row>
    <row r="72" customFormat="false" ht="15" hidden="false" customHeight="true" outlineLevel="0" collapsed="false">
      <c r="A72" s="25" t="s">
        <v>335</v>
      </c>
      <c r="B72" s="11" t="str">
        <f aca="false">IF(OR(A72="AC",A72="AM",A72="AP",A72="PA",A72="RO",A72="RR",A72="TO"),"Manaus/AM",IF(OR(A72="AL",A72="BA",A72="CE",A72="MA",A72="PB",A72="PE",A72="PI",A72="RN",A72="SE"),"Recife/PE",IF(OR(A72="MT",A72="MS",A72="GO",A72="DF"),"Campo Grande/MS",IF(OR(A72="SC",A72="PR",A72="RS",A72="MG",A72="ES",A72="SP",A72="RJ"),"Curitiba/PR","VERIFICAR UF"))))</f>
        <v>Manaus/AM</v>
      </c>
      <c r="C72" s="26"/>
      <c r="D72" s="27"/>
      <c r="E72" s="28" t="n">
        <f aca="false">IFERROR(INDEX('ANEXO IV - Kits por Polo'!$F$2:$F$615,MATCH($M72&amp;"|"&amp;$K72&amp;"|"&amp;$A72&amp;"|"&amp;$J72,'ANEXO IV - Kits por Polo'!$I$2:$I$615,0)),0)</f>
        <v>11</v>
      </c>
      <c r="F72" s="28" t="n">
        <f aca="false">IFERROR(INDEX('ANEXO IV - Kits por Polo'!$G$2:$G$615,MATCH($M72&amp;"|"&amp;$K72&amp;"|"&amp;$A72&amp;"|"&amp;$J72,'ANEXO IV - Kits por Polo'!$I$2:$I$615,0)),0)</f>
        <v>118108</v>
      </c>
      <c r="G72" s="29" t="s">
        <v>515</v>
      </c>
      <c r="H72" s="28" t="n">
        <f aca="false">IFERROR(INDEX('ANEXO IV - Kits por Polo'!$H$2:$H$615,MATCH($M72&amp;"|"&amp;$K72&amp;"|"&amp;$A72&amp;"|"&amp;$J72,'ANEXO IV - Kits por Polo'!$I$2:$I$615,0)),0)</f>
        <v>658.97</v>
      </c>
      <c r="I72" s="28" t="n">
        <f aca="false">MAX(F72/1000,H72*0.3)</f>
        <v>197.691</v>
      </c>
      <c r="J72" s="30" t="s">
        <v>490</v>
      </c>
      <c r="K72" s="31" t="s">
        <v>187</v>
      </c>
      <c r="L72" s="31" t="s">
        <v>187</v>
      </c>
      <c r="M72" s="30" t="s">
        <v>515</v>
      </c>
      <c r="N72" s="30" t="s">
        <v>550</v>
      </c>
      <c r="O72" s="29" t="s">
        <v>551</v>
      </c>
      <c r="P72" s="25" t="s">
        <v>552</v>
      </c>
      <c r="Q72" s="32" t="n">
        <v>-3.46742286788667</v>
      </c>
      <c r="R72" s="32" t="n">
        <v>-68.9451438462324</v>
      </c>
      <c r="S72" s="31" t="s">
        <v>155</v>
      </c>
      <c r="T72" s="33" t="s">
        <v>553</v>
      </c>
      <c r="U72" s="29" t="n">
        <v>69600000</v>
      </c>
      <c r="V72" s="34" t="s">
        <v>554</v>
      </c>
      <c r="W72" s="34"/>
      <c r="X72" s="34"/>
      <c r="Y72" s="34"/>
    </row>
    <row r="73" customFormat="false" ht="15" hidden="false" customHeight="true" outlineLevel="0" collapsed="false">
      <c r="A73" s="35" t="s">
        <v>335</v>
      </c>
      <c r="B73" s="11" t="str">
        <f aca="false">IF(OR(A73="AC",A73="AM",A73="AP",A73="PA",A73="RO",A73="RR",A73="TO"),"Manaus/AM",IF(OR(A73="AL",A73="BA",A73="CE",A73="MA",A73="PB",A73="PE",A73="PI",A73="RN",A73="SE"),"Recife/PE",IF(OR(A73="MT",A73="MS",A73="GO",A73="DF"),"Campo Grande/MS",IF(OR(A73="SC",A73="PR",A73="RS",A73="MG",A73="ES",A73="SP",A73="RJ"),"Curitiba/PR","VERIFICAR UF"))))</f>
        <v>Manaus/AM</v>
      </c>
      <c r="C73" s="26"/>
      <c r="D73" s="27"/>
      <c r="E73" s="36" t="n">
        <f aca="false">IFERROR(INDEX('ANEXO IV - Kits por Polo'!$F$2:$F$615,MATCH($M73&amp;"|"&amp;$K73&amp;"|"&amp;$A73&amp;"|"&amp;$J73,'ANEXO IV - Kits por Polo'!$I$2:$I$615,0)),0)</f>
        <v>88</v>
      </c>
      <c r="F73" s="36" t="n">
        <f aca="false">IFERROR(INDEX('ANEXO IV - Kits por Polo'!$G$2:$G$615,MATCH($M73&amp;"|"&amp;$K73&amp;"|"&amp;$A73&amp;"|"&amp;$J73,'ANEXO IV - Kits por Polo'!$I$2:$I$615,0)),0)</f>
        <v>932996</v>
      </c>
      <c r="G73" s="37" t="s">
        <v>515</v>
      </c>
      <c r="H73" s="36" t="n">
        <f aca="false">IFERROR(INDEX('ANEXO IV - Kits por Polo'!$H$2:$H$615,MATCH($M73&amp;"|"&amp;$K73&amp;"|"&amp;$A73&amp;"|"&amp;$J73,'ANEXO IV - Kits por Polo'!$I$2:$I$615,0)),0)</f>
        <v>5213</v>
      </c>
      <c r="I73" s="36" t="n">
        <f aca="false">MAX(F73/1000,H73*0.3)</f>
        <v>1563.9</v>
      </c>
      <c r="J73" s="38" t="s">
        <v>490</v>
      </c>
      <c r="K73" s="39" t="s">
        <v>158</v>
      </c>
      <c r="L73" s="39" t="s">
        <v>159</v>
      </c>
      <c r="M73" s="38" t="s">
        <v>515</v>
      </c>
      <c r="N73" s="38" t="s">
        <v>515</v>
      </c>
      <c r="O73" s="37" t="s">
        <v>555</v>
      </c>
      <c r="P73" s="35" t="s">
        <v>556</v>
      </c>
      <c r="Q73" s="40" t="n">
        <v>-3.46198387618584</v>
      </c>
      <c r="R73" s="40" t="n">
        <v>-68.9198524843513</v>
      </c>
      <c r="S73" s="39" t="s">
        <v>500</v>
      </c>
      <c r="T73" s="41" t="s">
        <v>557</v>
      </c>
      <c r="U73" s="37" t="n">
        <v>69600000</v>
      </c>
      <c r="V73" s="42" t="s">
        <v>558</v>
      </c>
      <c r="W73" s="42"/>
      <c r="X73" s="42"/>
      <c r="Y73" s="42"/>
    </row>
    <row r="74" customFormat="false" ht="15" hidden="false" customHeight="true" outlineLevel="0" collapsed="false">
      <c r="A74" s="25" t="s">
        <v>335</v>
      </c>
      <c r="B74" s="11" t="str">
        <f aca="false">IF(OR(A74="AC",A74="AM",A74="AP",A74="PA",A74="RO",A74="RR",A74="TO"),"Manaus/AM",IF(OR(A74="AL",A74="BA",A74="CE",A74="MA",A74="PB",A74="PE",A74="PI",A74="RN",A74="SE"),"Recife/PE",IF(OR(A74="MT",A74="MS",A74="GO",A74="DF"),"Campo Grande/MS",IF(OR(A74="SC",A74="PR",A74="RS",A74="MG",A74="ES",A74="SP",A74="RJ"),"Curitiba/PR","VERIFICAR UF"))))</f>
        <v>Manaus/AM</v>
      </c>
      <c r="C74" s="26"/>
      <c r="D74" s="27"/>
      <c r="E74" s="28" t="n">
        <f aca="false">IFERROR(INDEX('ANEXO IV - Kits por Polo'!$F$2:$F$615,MATCH($M74&amp;"|"&amp;$K74&amp;"|"&amp;$A74&amp;"|"&amp;$J74,'ANEXO IV - Kits por Polo'!$I$2:$I$615,0)),0)</f>
        <v>56</v>
      </c>
      <c r="F74" s="28" t="n">
        <f aca="false">IFERROR(INDEX('ANEXO IV - Kits por Polo'!$G$2:$G$615,MATCH($M74&amp;"|"&amp;$K74&amp;"|"&amp;$A74&amp;"|"&amp;$J74,'ANEXO IV - Kits por Polo'!$I$2:$I$615,0)),0)</f>
        <v>560632</v>
      </c>
      <c r="G74" s="29" t="s">
        <v>496</v>
      </c>
      <c r="H74" s="28" t="n">
        <f aca="false">IFERROR(INDEX('ANEXO IV - Kits por Polo'!$H$2:$H$615,MATCH($M74&amp;"|"&amp;$K74&amp;"|"&amp;$A74&amp;"|"&amp;$J74,'ANEXO IV - Kits por Polo'!$I$2:$I$615,0)),0)</f>
        <v>3150.03</v>
      </c>
      <c r="I74" s="28" t="n">
        <f aca="false">MAX(F74/1000,H74*0.3)</f>
        <v>945.009</v>
      </c>
      <c r="J74" s="30" t="s">
        <v>490</v>
      </c>
      <c r="K74" s="31" t="s">
        <v>136</v>
      </c>
      <c r="L74" s="31" t="s">
        <v>152</v>
      </c>
      <c r="M74" s="30" t="s">
        <v>496</v>
      </c>
      <c r="N74" s="30" t="s">
        <v>559</v>
      </c>
      <c r="O74" s="29" t="n">
        <v>6987885</v>
      </c>
      <c r="P74" s="25" t="s">
        <v>560</v>
      </c>
      <c r="Q74" s="32" t="n">
        <v>-4.21990299765001</v>
      </c>
      <c r="R74" s="32" t="n">
        <v>-69.934308296317</v>
      </c>
      <c r="S74" s="31" t="s">
        <v>155</v>
      </c>
      <c r="T74" s="33" t="s">
        <v>561</v>
      </c>
      <c r="U74" s="29" t="n">
        <v>69640000</v>
      </c>
      <c r="V74" s="34" t="s">
        <v>562</v>
      </c>
      <c r="W74" s="34"/>
      <c r="X74" s="34"/>
      <c r="Y74" s="34"/>
    </row>
    <row r="75" customFormat="false" ht="15" hidden="false" customHeight="true" outlineLevel="0" collapsed="false">
      <c r="A75" s="35" t="s">
        <v>335</v>
      </c>
      <c r="B75" s="11" t="str">
        <f aca="false">IF(OR(A75="AC",A75="AM",A75="AP",A75="PA",A75="RO",A75="RR",A75="TO"),"Manaus/AM",IF(OR(A75="AL",A75="BA",A75="CE",A75="MA",A75="PB",A75="PE",A75="PI",A75="RN",A75="SE"),"Recife/PE",IF(OR(A75="MT",A75="MS",A75="GO",A75="DF"),"Campo Grande/MS",IF(OR(A75="SC",A75="PR",A75="RS",A75="MG",A75="ES",A75="SP",A75="RJ"),"Curitiba/PR","VERIFICAR UF"))))</f>
        <v>Manaus/AM</v>
      </c>
      <c r="C75" s="26"/>
      <c r="D75" s="27"/>
      <c r="E75" s="36" t="n">
        <f aca="false">IFERROR(INDEX('ANEXO IV - Kits por Polo'!$F$2:$F$615,MATCH($M75&amp;"|"&amp;$K75&amp;"|"&amp;$A75&amp;"|"&amp;$J75,'ANEXO IV - Kits por Polo'!$I$2:$I$615,0)),0)</f>
        <v>44</v>
      </c>
      <c r="F75" s="36" t="n">
        <f aca="false">IFERROR(INDEX('ANEXO IV - Kits por Polo'!$G$2:$G$615,MATCH($M75&amp;"|"&amp;$K75&amp;"|"&amp;$A75&amp;"|"&amp;$J75,'ANEXO IV - Kits por Polo'!$I$2:$I$615,0)),0)</f>
        <v>353714</v>
      </c>
      <c r="G75" s="37" t="s">
        <v>496</v>
      </c>
      <c r="H75" s="36" t="n">
        <f aca="false">IFERROR(INDEX('ANEXO IV - Kits por Polo'!$H$2:$H$615,MATCH($M75&amp;"|"&amp;$K75&amp;"|"&amp;$A75&amp;"|"&amp;$J75,'ANEXO IV - Kits por Polo'!$I$2:$I$615,0)),0)</f>
        <v>2048.28</v>
      </c>
      <c r="I75" s="36" t="n">
        <f aca="false">MAX(F75/1000,H75*0.3)</f>
        <v>614.484</v>
      </c>
      <c r="J75" s="38" t="s">
        <v>490</v>
      </c>
      <c r="K75" s="39" t="s">
        <v>187</v>
      </c>
      <c r="L75" s="39" t="s">
        <v>187</v>
      </c>
      <c r="M75" s="38" t="s">
        <v>496</v>
      </c>
      <c r="N75" s="38" t="s">
        <v>563</v>
      </c>
      <c r="O75" s="37" t="s">
        <v>551</v>
      </c>
      <c r="P75" s="35" t="s">
        <v>564</v>
      </c>
      <c r="Q75" s="40" t="n">
        <v>-4.23967964568403</v>
      </c>
      <c r="R75" s="40" t="n">
        <v>-69.9350069978411</v>
      </c>
      <c r="S75" s="39" t="s">
        <v>155</v>
      </c>
      <c r="T75" s="41" t="s">
        <v>565</v>
      </c>
      <c r="U75" s="37" t="n">
        <v>69640000</v>
      </c>
      <c r="V75" s="42" t="s">
        <v>566</v>
      </c>
      <c r="W75" s="42"/>
      <c r="X75" s="42"/>
      <c r="Y75" s="42"/>
    </row>
    <row r="76" customFormat="false" ht="15" hidden="false" customHeight="true" outlineLevel="0" collapsed="false">
      <c r="A76" s="25" t="s">
        <v>335</v>
      </c>
      <c r="B76" s="11" t="str">
        <f aca="false">IF(OR(A76="AC",A76="AM",A76="AP",A76="PA",A76="RO",A76="RR",A76="TO"),"Manaus/AM",IF(OR(A76="AL",A76="BA",A76="CE",A76="MA",A76="PB",A76="PE",A76="PI",A76="RN",A76="SE"),"Recife/PE",IF(OR(A76="MT",A76="MS",A76="GO",A76="DF"),"Campo Grande/MS",IF(OR(A76="SC",A76="PR",A76="RS",A76="MG",A76="ES",A76="SP",A76="RJ"),"Curitiba/PR","VERIFICAR UF"))))</f>
        <v>Manaus/AM</v>
      </c>
      <c r="C76" s="26"/>
      <c r="D76" s="27"/>
      <c r="E76" s="28" t="n">
        <f aca="false">IFERROR(INDEX('ANEXO IV - Kits por Polo'!$F$2:$F$615,MATCH($M76&amp;"|"&amp;$K76&amp;"|"&amp;$A76&amp;"|"&amp;$J76,'ANEXO IV - Kits por Polo'!$I$2:$I$615,0)),0)</f>
        <v>5</v>
      </c>
      <c r="F76" s="28" t="n">
        <f aca="false">IFERROR(INDEX('ANEXO IV - Kits por Polo'!$G$2:$G$615,MATCH($M76&amp;"|"&amp;$K76&amp;"|"&amp;$A76&amp;"|"&amp;$J76,'ANEXO IV - Kits por Polo'!$I$2:$I$615,0)),0)</f>
        <v>40734</v>
      </c>
      <c r="G76" s="29" t="s">
        <v>567</v>
      </c>
      <c r="H76" s="28" t="n">
        <f aca="false">IFERROR(INDEX('ANEXO IV - Kits por Polo'!$H$2:$H$615,MATCH($M76&amp;"|"&amp;$K76&amp;"|"&amp;$A76&amp;"|"&amp;$J76,'ANEXO IV - Kits por Polo'!$I$2:$I$615,0)),0)</f>
        <v>235.43</v>
      </c>
      <c r="I76" s="28" t="n">
        <f aca="false">MAX(F76/1000,H76*0.3)</f>
        <v>70.629</v>
      </c>
      <c r="J76" s="30" t="s">
        <v>490</v>
      </c>
      <c r="K76" s="31" t="s">
        <v>187</v>
      </c>
      <c r="L76" s="31" t="s">
        <v>187</v>
      </c>
      <c r="M76" s="30" t="s">
        <v>567</v>
      </c>
      <c r="N76" s="30" t="s">
        <v>568</v>
      </c>
      <c r="O76" s="29" t="s">
        <v>569</v>
      </c>
      <c r="P76" s="25" t="s">
        <v>570</v>
      </c>
      <c r="Q76" s="32" t="n">
        <v>-2.86356845301998</v>
      </c>
      <c r="R76" s="32" t="n">
        <v>-67.7767268952223</v>
      </c>
      <c r="S76" s="31" t="s">
        <v>155</v>
      </c>
      <c r="T76" s="33" t="s">
        <v>571</v>
      </c>
      <c r="U76" s="29" t="n">
        <v>69685000</v>
      </c>
      <c r="V76" s="34" t="s">
        <v>572</v>
      </c>
      <c r="W76" s="34"/>
      <c r="X76" s="34"/>
      <c r="Y76" s="34"/>
    </row>
    <row r="77" customFormat="false" ht="15" hidden="false" customHeight="true" outlineLevel="0" collapsed="false">
      <c r="A77" s="35" t="s">
        <v>335</v>
      </c>
      <c r="B77" s="11" t="str">
        <f aca="false">IF(OR(A77="AC",A77="AM",A77="AP",A77="PA",A77="RO",A77="RR",A77="TO"),"Manaus/AM",IF(OR(A77="AL",A77="BA",A77="CE",A77="MA",A77="PB",A77="PE",A77="PI",A77="RN",A77="SE"),"Recife/PE",IF(OR(A77="MT",A77="MS",A77="GO",A77="DF"),"Campo Grande/MS",IF(OR(A77="SC",A77="PR",A77="RS",A77="MG",A77="ES",A77="SP",A77="RJ"),"Curitiba/PR","VERIFICAR UF"))))</f>
        <v>Manaus/AM</v>
      </c>
      <c r="C77" s="26"/>
      <c r="D77" s="27"/>
      <c r="E77" s="36" t="n">
        <f aca="false">IFERROR(INDEX('ANEXO IV - Kits por Polo'!$F$2:$F$615,MATCH($M77&amp;"|"&amp;$K77&amp;"|"&amp;$A77&amp;"|"&amp;$J77,'ANEXO IV - Kits por Polo'!$I$2:$I$615,0)),0)</f>
        <v>69</v>
      </c>
      <c r="F77" s="36" t="n">
        <f aca="false">IFERROR(INDEX('ANEXO IV - Kits por Polo'!$G$2:$G$615,MATCH($M77&amp;"|"&amp;$K77&amp;"|"&amp;$A77&amp;"|"&amp;$J77,'ANEXO IV - Kits por Polo'!$I$2:$I$615,0)),0)</f>
        <v>759210</v>
      </c>
      <c r="G77" s="37" t="s">
        <v>567</v>
      </c>
      <c r="H77" s="36" t="n">
        <f aca="false">IFERROR(INDEX('ANEXO IV - Kits por Polo'!$H$2:$H$615,MATCH($M77&amp;"|"&amp;$K77&amp;"|"&amp;$A77&amp;"|"&amp;$J77,'ANEXO IV - Kits por Polo'!$I$2:$I$615,0)),0)</f>
        <v>4224.35</v>
      </c>
      <c r="I77" s="36" t="n">
        <f aca="false">MAX(F77/1000,H77*0.3)</f>
        <v>1267.305</v>
      </c>
      <c r="J77" s="38" t="s">
        <v>490</v>
      </c>
      <c r="K77" s="39" t="s">
        <v>158</v>
      </c>
      <c r="L77" s="39" t="s">
        <v>159</v>
      </c>
      <c r="M77" s="38" t="s">
        <v>567</v>
      </c>
      <c r="N77" s="38" t="s">
        <v>573</v>
      </c>
      <c r="O77" s="37" t="s">
        <v>574</v>
      </c>
      <c r="P77" s="35" t="s">
        <v>575</v>
      </c>
      <c r="Q77" s="40" t="n">
        <v>-2.74779855402494</v>
      </c>
      <c r="R77" s="40" t="n">
        <v>-67.5918605920674</v>
      </c>
      <c r="S77" s="39" t="s">
        <v>500</v>
      </c>
      <c r="T77" s="41" t="s">
        <v>576</v>
      </c>
      <c r="U77" s="37" t="n">
        <v>69685000</v>
      </c>
      <c r="V77" s="42" t="s">
        <v>577</v>
      </c>
      <c r="W77" s="42"/>
      <c r="X77" s="42"/>
      <c r="Y77" s="42"/>
    </row>
    <row r="78" customFormat="false" ht="15" hidden="false" customHeight="true" outlineLevel="0" collapsed="false">
      <c r="A78" s="25" t="s">
        <v>335</v>
      </c>
      <c r="B78" s="11" t="str">
        <f aca="false">IF(OR(A78="AC",A78="AM",A78="AP",A78="PA",A78="RO",A78="RR",A78="TO"),"Manaus/AM",IF(OR(A78="AL",A78="BA",A78="CE",A78="MA",A78="PB",A78="PE",A78="PI",A78="RN",A78="SE"),"Recife/PE",IF(OR(A78="MT",A78="MS",A78="GO",A78="DF"),"Campo Grande/MS",IF(OR(A78="SC",A78="PR",A78="RS",A78="MG",A78="ES",A78="SP",A78="RJ"),"Curitiba/PR","VERIFICAR UF"))))</f>
        <v>Manaus/AM</v>
      </c>
      <c r="C78" s="26"/>
      <c r="D78" s="27"/>
      <c r="E78" s="28" t="n">
        <f aca="false">IFERROR(INDEX('ANEXO IV - Kits por Polo'!$F$2:$F$615,MATCH($M78&amp;"|"&amp;$K78&amp;"|"&amp;$A78&amp;"|"&amp;$J78,'ANEXO IV - Kits por Polo'!$I$2:$I$615,0)),0)</f>
        <v>49</v>
      </c>
      <c r="F78" s="28" t="n">
        <f aca="false">IFERROR(INDEX('ANEXO IV - Kits por Polo'!$G$2:$G$615,MATCH($M78&amp;"|"&amp;$K78&amp;"|"&amp;$A78&amp;"|"&amp;$J78,'ANEXO IV - Kits por Polo'!$I$2:$I$615,0)),0)</f>
        <v>495360</v>
      </c>
      <c r="G78" s="29" t="s">
        <v>496</v>
      </c>
      <c r="H78" s="28" t="n">
        <f aca="false">IFERROR(INDEX('ANEXO IV - Kits por Polo'!$H$2:$H$615,MATCH($M78&amp;"|"&amp;$K78&amp;"|"&amp;$A78&amp;"|"&amp;$J78,'ANEXO IV - Kits por Polo'!$I$2:$I$615,0)),0)</f>
        <v>2783.17</v>
      </c>
      <c r="I78" s="28" t="n">
        <f aca="false">MAX(F78/1000,H78*0.3)</f>
        <v>834.951</v>
      </c>
      <c r="J78" s="30" t="s">
        <v>490</v>
      </c>
      <c r="K78" s="31" t="s">
        <v>158</v>
      </c>
      <c r="L78" s="31" t="s">
        <v>159</v>
      </c>
      <c r="M78" s="30" t="s">
        <v>578</v>
      </c>
      <c r="N78" s="30" t="s">
        <v>579</v>
      </c>
      <c r="O78" s="29" t="s">
        <v>580</v>
      </c>
      <c r="P78" s="25" t="s">
        <v>581</v>
      </c>
      <c r="Q78" s="32" t="n">
        <v>-4.26081308620087</v>
      </c>
      <c r="R78" s="32" t="n">
        <v>-69.9394166428142</v>
      </c>
      <c r="S78" s="31" t="s">
        <v>155</v>
      </c>
      <c r="T78" s="33" t="s">
        <v>582</v>
      </c>
      <c r="U78" s="29" t="n">
        <v>69640000</v>
      </c>
      <c r="V78" s="34" t="s">
        <v>583</v>
      </c>
      <c r="W78" s="34"/>
      <c r="X78" s="34"/>
      <c r="Y78" s="34"/>
    </row>
    <row r="79" customFormat="false" ht="15" hidden="false" customHeight="true" outlineLevel="0" collapsed="false">
      <c r="A79" s="35" t="s">
        <v>335</v>
      </c>
      <c r="B79" s="11" t="str">
        <f aca="false">IF(OR(A79="AC",A79="AM",A79="AP",A79="PA",A79="RO",A79="RR",A79="TO"),"Manaus/AM",IF(OR(A79="AL",A79="BA",A79="CE",A79="MA",A79="PB",A79="PE",A79="PI",A79="RN",A79="SE"),"Recife/PE",IF(OR(A79="MT",A79="MS",A79="GO",A79="DF"),"Campo Grande/MS",IF(OR(A79="SC",A79="PR",A79="RS",A79="MG",A79="ES",A79="SP",A79="RJ"),"Curitiba/PR","VERIFICAR UF"))))</f>
        <v>Manaus/AM</v>
      </c>
      <c r="C79" s="26"/>
      <c r="D79" s="27"/>
      <c r="E79" s="36" t="n">
        <f aca="false">IFERROR(INDEX('ANEXO IV - Kits por Polo'!$F$2:$F$615,MATCH($M79&amp;"|"&amp;$K79&amp;"|"&amp;$A79&amp;"|"&amp;$J79,'ANEXO IV - Kits por Polo'!$I$2:$I$615,0)),0)</f>
        <v>61</v>
      </c>
      <c r="F79" s="36" t="n">
        <f aca="false">IFERROR(INDEX('ANEXO IV - Kits por Polo'!$G$2:$G$615,MATCH($M79&amp;"|"&amp;$K79&amp;"|"&amp;$A79&amp;"|"&amp;$J79,'ANEXO IV - Kits por Polo'!$I$2:$I$615,0)),0)</f>
        <v>650108</v>
      </c>
      <c r="G79" s="37" t="s">
        <v>496</v>
      </c>
      <c r="H79" s="36" t="n">
        <f aca="false">IFERROR(INDEX('ANEXO IV - Kits por Polo'!$H$2:$H$615,MATCH($M79&amp;"|"&amp;$K79&amp;"|"&amp;$A79&amp;"|"&amp;$J79,'ANEXO IV - Kits por Polo'!$I$2:$I$615,0)),0)</f>
        <v>3630.25</v>
      </c>
      <c r="I79" s="36" t="n">
        <f aca="false">MAX(F79/1000,H79*0.3)</f>
        <v>1089.075</v>
      </c>
      <c r="J79" s="38" t="s">
        <v>490</v>
      </c>
      <c r="K79" s="39" t="s">
        <v>158</v>
      </c>
      <c r="L79" s="39" t="s">
        <v>159</v>
      </c>
      <c r="M79" s="38" t="s">
        <v>584</v>
      </c>
      <c r="N79" s="38" t="s">
        <v>585</v>
      </c>
      <c r="O79" s="37" t="s">
        <v>586</v>
      </c>
      <c r="P79" s="35" t="s">
        <v>587</v>
      </c>
      <c r="Q79" s="40" t="n">
        <v>-4.26776053682215</v>
      </c>
      <c r="R79" s="40" t="n">
        <v>-69.9361915818873</v>
      </c>
      <c r="S79" s="39" t="s">
        <v>155</v>
      </c>
      <c r="T79" s="41" t="s">
        <v>588</v>
      </c>
      <c r="U79" s="37" t="n">
        <v>69640000</v>
      </c>
      <c r="V79" s="42" t="s">
        <v>589</v>
      </c>
      <c r="W79" s="42"/>
      <c r="X79" s="42"/>
      <c r="Y79" s="42"/>
    </row>
    <row r="80" customFormat="false" ht="15" hidden="false" customHeight="true" outlineLevel="0" collapsed="false">
      <c r="A80" s="25" t="s">
        <v>335</v>
      </c>
      <c r="B80" s="11" t="str">
        <f aca="false">IF(OR(A80="AC",A80="AM",A80="AP",A80="PA",A80="RO",A80="RR",A80="TO"),"Manaus/AM",IF(OR(A80="AL",A80="BA",A80="CE",A80="MA",A80="PB",A80="PE",A80="PI",A80="RN",A80="SE"),"Recife/PE",IF(OR(A80="MT",A80="MS",A80="GO",A80="DF"),"Campo Grande/MS",IF(OR(A80="SC",A80="PR",A80="RS",A80="MG",A80="ES",A80="SP",A80="RJ"),"Curitiba/PR","VERIFICAR UF"))))</f>
        <v>Manaus/AM</v>
      </c>
      <c r="C80" s="26"/>
      <c r="D80" s="27"/>
      <c r="E80" s="28" t="n">
        <f aca="false">IFERROR(INDEX('ANEXO IV - Kits por Polo'!$F$2:$F$615,MATCH($M80&amp;"|"&amp;$K80&amp;"|"&amp;$A80&amp;"|"&amp;$J80,'ANEXO IV - Kits por Polo'!$I$2:$I$615,0)),0)</f>
        <v>53</v>
      </c>
      <c r="F80" s="28" t="n">
        <f aca="false">IFERROR(INDEX('ANEXO IV - Kits por Polo'!$G$2:$G$615,MATCH($M80&amp;"|"&amp;$K80&amp;"|"&amp;$A80&amp;"|"&amp;$J80,'ANEXO IV - Kits por Polo'!$I$2:$I$615,0)),0)</f>
        <v>558815</v>
      </c>
      <c r="G80" s="29" t="s">
        <v>515</v>
      </c>
      <c r="H80" s="28" t="n">
        <f aca="false">IFERROR(INDEX('ANEXO IV - Kits por Polo'!$H$2:$H$615,MATCH($M80&amp;"|"&amp;$K80&amp;"|"&amp;$A80&amp;"|"&amp;$J80,'ANEXO IV - Kits por Polo'!$I$2:$I$615,0)),0)</f>
        <v>3124.29</v>
      </c>
      <c r="I80" s="28" t="n">
        <f aca="false">MAX(F80/1000,H80*0.3)</f>
        <v>937.287</v>
      </c>
      <c r="J80" s="30" t="s">
        <v>490</v>
      </c>
      <c r="K80" s="31" t="s">
        <v>158</v>
      </c>
      <c r="L80" s="31" t="s">
        <v>159</v>
      </c>
      <c r="M80" s="30" t="s">
        <v>590</v>
      </c>
      <c r="N80" s="30" t="s">
        <v>590</v>
      </c>
      <c r="O80" s="29" t="s">
        <v>591</v>
      </c>
      <c r="P80" s="25" t="s">
        <v>592</v>
      </c>
      <c r="Q80" s="32" t="n">
        <v>-3.71134762203765</v>
      </c>
      <c r="R80" s="32" t="n">
        <v>-69.4471943165663</v>
      </c>
      <c r="S80" s="31" t="s">
        <v>500</v>
      </c>
      <c r="T80" s="33" t="s">
        <v>593</v>
      </c>
      <c r="U80" s="29" t="n">
        <v>69600000</v>
      </c>
      <c r="V80" s="34" t="s">
        <v>594</v>
      </c>
      <c r="W80" s="34"/>
      <c r="X80" s="34"/>
      <c r="Y80" s="34"/>
    </row>
    <row r="81" customFormat="false" ht="15" hidden="false" customHeight="true" outlineLevel="0" collapsed="false">
      <c r="A81" s="35" t="s">
        <v>335</v>
      </c>
      <c r="B81" s="11" t="str">
        <f aca="false">IF(OR(A81="AC",A81="AM",A81="AP",A81="PA",A81="RO",A81="RR",A81="TO"),"Manaus/AM",IF(OR(A81="AL",A81="BA",A81="CE",A81="MA",A81="PB",A81="PE",A81="PI",A81="RN",A81="SE"),"Recife/PE",IF(OR(A81="MT",A81="MS",A81="GO",A81="DF"),"Campo Grande/MS",IF(OR(A81="SC",A81="PR",A81="RS",A81="MG",A81="ES",A81="SP",A81="RJ"),"Curitiba/PR","VERIFICAR UF"))))</f>
        <v>Manaus/AM</v>
      </c>
      <c r="C81" s="26"/>
      <c r="D81" s="27"/>
      <c r="E81" s="36" t="n">
        <f aca="false">IFERROR(INDEX('ANEXO IV - Kits por Polo'!$F$2:$F$615,MATCH($M81&amp;"|"&amp;$K81&amp;"|"&amp;$A81&amp;"|"&amp;$J81,'ANEXO IV - Kits por Polo'!$I$2:$I$615,0)),0)</f>
        <v>6</v>
      </c>
      <c r="F81" s="36" t="n">
        <f aca="false">IFERROR(INDEX('ANEXO IV - Kits por Polo'!$G$2:$G$615,MATCH($M81&amp;"|"&amp;$K81&amp;"|"&amp;$A81&amp;"|"&amp;$J81,'ANEXO IV - Kits por Polo'!$I$2:$I$615,0)),0)</f>
        <v>47694</v>
      </c>
      <c r="G81" s="37" t="s">
        <v>595</v>
      </c>
      <c r="H81" s="36" t="n">
        <f aca="false">IFERROR(INDEX('ANEXO IV - Kits por Polo'!$H$2:$H$615,MATCH($M81&amp;"|"&amp;$K81&amp;"|"&amp;$A81&amp;"|"&amp;$J81,'ANEXO IV - Kits por Polo'!$I$2:$I$615,0)),0)</f>
        <v>276.64</v>
      </c>
      <c r="I81" s="36" t="n">
        <f aca="false">MAX(F81/1000,H81*0.3)</f>
        <v>82.992</v>
      </c>
      <c r="J81" s="38" t="s">
        <v>490</v>
      </c>
      <c r="K81" s="39" t="s">
        <v>158</v>
      </c>
      <c r="L81" s="39" t="s">
        <v>159</v>
      </c>
      <c r="M81" s="38" t="s">
        <v>596</v>
      </c>
      <c r="N81" s="38" t="s">
        <v>597</v>
      </c>
      <c r="O81" s="37" t="s">
        <v>598</v>
      </c>
      <c r="P81" s="35" t="s">
        <v>599</v>
      </c>
      <c r="Q81" s="40" t="n">
        <v>-1.27456888888889</v>
      </c>
      <c r="R81" s="40" t="n">
        <v>-69.4081158333333</v>
      </c>
      <c r="S81" s="39" t="s">
        <v>600</v>
      </c>
      <c r="T81" s="41" t="s">
        <v>601</v>
      </c>
      <c r="U81" s="37" t="n">
        <v>69495000</v>
      </c>
      <c r="V81" s="42" t="s">
        <v>602</v>
      </c>
      <c r="W81" s="42"/>
      <c r="X81" s="42"/>
      <c r="Y81" s="42"/>
    </row>
    <row r="82" customFormat="false" ht="15" hidden="false" customHeight="true" outlineLevel="0" collapsed="false">
      <c r="A82" s="25" t="s">
        <v>335</v>
      </c>
      <c r="B82" s="11" t="str">
        <f aca="false">IF(OR(A82="AC",A82="AM",A82="AP",A82="PA",A82="RO",A82="RR",A82="TO"),"Manaus/AM",IF(OR(A82="AL",A82="BA",A82="CE",A82="MA",A82="PB",A82="PE",A82="PI",A82="RN",A82="SE"),"Recife/PE",IF(OR(A82="MT",A82="MS",A82="GO",A82="DF"),"Campo Grande/MS",IF(OR(A82="SC",A82="PR",A82="RS",A82="MG",A82="ES",A82="SP",A82="RJ"),"Curitiba/PR","VERIFICAR UF"))))</f>
        <v>Manaus/AM</v>
      </c>
      <c r="C82" s="26"/>
      <c r="D82" s="27"/>
      <c r="E82" s="28" t="n">
        <f aca="false">IFERROR(INDEX('ANEXO IV - Kits por Polo'!$F$2:$F$615,MATCH($M82&amp;"|"&amp;$K82&amp;"|"&amp;$A82&amp;"|"&amp;$J82,'ANEXO IV - Kits por Polo'!$I$2:$I$615,0)),0)</f>
        <v>7</v>
      </c>
      <c r="F82" s="28" t="n">
        <f aca="false">IFERROR(INDEX('ANEXO IV - Kits por Polo'!$G$2:$G$615,MATCH($M82&amp;"|"&amp;$K82&amp;"|"&amp;$A82&amp;"|"&amp;$J82,'ANEXO IV - Kits por Polo'!$I$2:$I$615,0)),0)</f>
        <v>66526</v>
      </c>
      <c r="G82" s="29" t="s">
        <v>603</v>
      </c>
      <c r="H82" s="28" t="n">
        <f aca="false">IFERROR(INDEX('ANEXO IV - Kits por Polo'!$H$2:$H$615,MATCH($M82&amp;"|"&amp;$K82&amp;"|"&amp;$A82&amp;"|"&amp;$J82,'ANEXO IV - Kits por Polo'!$I$2:$I$615,0)),0)</f>
        <v>376.61</v>
      </c>
      <c r="I82" s="28" t="n">
        <f aca="false">MAX(F82/1000,H82*0.3)</f>
        <v>112.983</v>
      </c>
      <c r="J82" s="30" t="s">
        <v>604</v>
      </c>
      <c r="K82" s="31" t="s">
        <v>158</v>
      </c>
      <c r="L82" s="31" t="s">
        <v>159</v>
      </c>
      <c r="M82" s="30" t="s">
        <v>605</v>
      </c>
      <c r="N82" s="30" t="s">
        <v>606</v>
      </c>
      <c r="O82" s="29" t="s">
        <v>607</v>
      </c>
      <c r="P82" s="25" t="s">
        <v>608</v>
      </c>
      <c r="Q82" s="32" t="n">
        <v>-3.89662121001997</v>
      </c>
      <c r="R82" s="32" t="n">
        <v>-59.0927981579359</v>
      </c>
      <c r="S82" s="31" t="s">
        <v>500</v>
      </c>
      <c r="T82" s="33" t="s">
        <v>609</v>
      </c>
      <c r="U82" s="29" t="n">
        <v>69230000</v>
      </c>
      <c r="V82" s="34" t="s">
        <v>610</v>
      </c>
      <c r="W82" s="34"/>
      <c r="X82" s="34"/>
      <c r="Y82" s="34"/>
    </row>
    <row r="83" customFormat="false" ht="15" hidden="false" customHeight="true" outlineLevel="0" collapsed="false">
      <c r="A83" s="35" t="s">
        <v>335</v>
      </c>
      <c r="B83" s="11" t="str">
        <f aca="false">IF(OR(A83="AC",A83="AM",A83="AP",A83="PA",A83="RO",A83="RR",A83="TO"),"Manaus/AM",IF(OR(A83="AL",A83="BA",A83="CE",A83="MA",A83="PB",A83="PE",A83="PI",A83="RN",A83="SE"),"Recife/PE",IF(OR(A83="MT",A83="MS",A83="GO",A83="DF"),"Campo Grande/MS",IF(OR(A83="SC",A83="PR",A83="RS",A83="MG",A83="ES",A83="SP",A83="RJ"),"Curitiba/PR","VERIFICAR UF"))))</f>
        <v>Manaus/AM</v>
      </c>
      <c r="C83" s="26"/>
      <c r="D83" s="27"/>
      <c r="E83" s="36" t="n">
        <f aca="false">IFERROR(INDEX('ANEXO IV - Kits por Polo'!$F$2:$F$615,MATCH($M83&amp;"|"&amp;$K83&amp;"|"&amp;$A83&amp;"|"&amp;$J83,'ANEXO IV - Kits por Polo'!$I$2:$I$615,0)),0)</f>
        <v>8</v>
      </c>
      <c r="F83" s="36" t="n">
        <f aca="false">IFERROR(INDEX('ANEXO IV - Kits por Polo'!$G$2:$G$615,MATCH($M83&amp;"|"&amp;$K83&amp;"|"&amp;$A83&amp;"|"&amp;$J83,'ANEXO IV - Kits por Polo'!$I$2:$I$615,0)),0)</f>
        <v>79421</v>
      </c>
      <c r="G83" s="37" t="s">
        <v>611</v>
      </c>
      <c r="H83" s="36" t="n">
        <f aca="false">IFERROR(INDEX('ANEXO IV - Kits por Polo'!$H$2:$H$615,MATCH($M83&amp;"|"&amp;$K83&amp;"|"&amp;$A83&amp;"|"&amp;$J83,'ANEXO IV - Kits por Polo'!$I$2:$I$615,0)),0)</f>
        <v>447.2</v>
      </c>
      <c r="I83" s="36" t="n">
        <f aca="false">MAX(F83/1000,H83*0.3)</f>
        <v>134.16</v>
      </c>
      <c r="J83" s="38" t="s">
        <v>604</v>
      </c>
      <c r="K83" s="39" t="s">
        <v>158</v>
      </c>
      <c r="L83" s="39" t="s">
        <v>166</v>
      </c>
      <c r="M83" s="38" t="s">
        <v>611</v>
      </c>
      <c r="N83" s="38" t="s">
        <v>612</v>
      </c>
      <c r="O83" s="37" t="s">
        <v>613</v>
      </c>
      <c r="P83" s="35" t="s">
        <v>614</v>
      </c>
      <c r="Q83" s="40" t="n">
        <v>-3.57901679290289</v>
      </c>
      <c r="R83" s="40" t="n">
        <v>-61.4051207888828</v>
      </c>
      <c r="S83" s="39" t="s">
        <v>500</v>
      </c>
      <c r="T83" s="41" t="s">
        <v>615</v>
      </c>
      <c r="U83" s="37" t="n">
        <v>69445000</v>
      </c>
      <c r="V83" s="42" t="s">
        <v>616</v>
      </c>
      <c r="W83" s="42"/>
      <c r="X83" s="42"/>
      <c r="Y83" s="42"/>
    </row>
    <row r="84" customFormat="false" ht="15" hidden="false" customHeight="true" outlineLevel="0" collapsed="false">
      <c r="A84" s="25" t="s">
        <v>335</v>
      </c>
      <c r="B84" s="11" t="str">
        <f aca="false">IF(OR(A84="AC",A84="AM",A84="AP",A84="PA",A84="RO",A84="RR",A84="TO"),"Manaus/AM",IF(OR(A84="AL",A84="BA",A84="CE",A84="MA",A84="PB",A84="PE",A84="PI",A84="RN",A84="SE"),"Recife/PE",IF(OR(A84="MT",A84="MS",A84="GO",A84="DF"),"Campo Grande/MS",IF(OR(A84="SC",A84="PR",A84="RS",A84="MG",A84="ES",A84="SP",A84="RJ"),"Curitiba/PR","VERIFICAR UF"))))</f>
        <v>Manaus/AM</v>
      </c>
      <c r="C84" s="26"/>
      <c r="D84" s="27"/>
      <c r="E84" s="28" t="n">
        <f aca="false">IFERROR(INDEX('ANEXO IV - Kits por Polo'!$F$2:$F$615,MATCH($M84&amp;"|"&amp;$K84&amp;"|"&amp;$A84&amp;"|"&amp;$J84,'ANEXO IV - Kits por Polo'!$I$2:$I$615,0)),0)</f>
        <v>12</v>
      </c>
      <c r="F84" s="28" t="n">
        <f aca="false">IFERROR(INDEX('ANEXO IV - Kits por Polo'!$G$2:$G$615,MATCH($M84&amp;"|"&amp;$K84&amp;"|"&amp;$A84&amp;"|"&amp;$J84,'ANEXO IV - Kits por Polo'!$I$2:$I$615,0)),0)</f>
        <v>113196</v>
      </c>
      <c r="G84" s="29" t="s">
        <v>617</v>
      </c>
      <c r="H84" s="28" t="n">
        <f aca="false">IFERROR(INDEX('ANEXO IV - Kits por Polo'!$H$2:$H$615,MATCH($M84&amp;"|"&amp;$K84&amp;"|"&amp;$A84&amp;"|"&amp;$J84,'ANEXO IV - Kits por Polo'!$I$2:$I$615,0)),0)</f>
        <v>641.42</v>
      </c>
      <c r="I84" s="28" t="n">
        <f aca="false">MAX(F84/1000,H84*0.3)</f>
        <v>192.426</v>
      </c>
      <c r="J84" s="30" t="s">
        <v>604</v>
      </c>
      <c r="K84" s="31" t="s">
        <v>158</v>
      </c>
      <c r="L84" s="31" t="s">
        <v>166</v>
      </c>
      <c r="M84" s="30" t="s">
        <v>618</v>
      </c>
      <c r="N84" s="30" t="s">
        <v>619</v>
      </c>
      <c r="O84" s="29" t="s">
        <v>620</v>
      </c>
      <c r="P84" s="25" t="s">
        <v>621</v>
      </c>
      <c r="Q84" s="32" t="n">
        <v>-2.69320427733716</v>
      </c>
      <c r="R84" s="32" t="n">
        <v>-59.6998611257396</v>
      </c>
      <c r="S84" s="31" t="s">
        <v>155</v>
      </c>
      <c r="T84" s="33" t="s">
        <v>622</v>
      </c>
      <c r="U84" s="29" t="n">
        <v>69117000</v>
      </c>
      <c r="V84" s="34" t="s">
        <v>623</v>
      </c>
      <c r="W84" s="34"/>
      <c r="X84" s="34"/>
      <c r="Y84" s="34"/>
    </row>
    <row r="85" customFormat="false" ht="15" hidden="false" customHeight="true" outlineLevel="0" collapsed="false">
      <c r="A85" s="35" t="s">
        <v>335</v>
      </c>
      <c r="B85" s="11" t="str">
        <f aca="false">IF(OR(A85="AC",A85="AM",A85="AP",A85="PA",A85="RO",A85="RR",A85="TO"),"Manaus/AM",IF(OR(A85="AL",A85="BA",A85="CE",A85="MA",A85="PB",A85="PE",A85="PI",A85="RN",A85="SE"),"Recife/PE",IF(OR(A85="MT",A85="MS",A85="GO",A85="DF"),"Campo Grande/MS",IF(OR(A85="SC",A85="PR",A85="RS",A85="MG",A85="ES",A85="SP",A85="RJ"),"Curitiba/PR","VERIFICAR UF"))))</f>
        <v>Manaus/AM</v>
      </c>
      <c r="C85" s="26"/>
      <c r="D85" s="27"/>
      <c r="E85" s="36" t="n">
        <f aca="false">IFERROR(INDEX('ANEXO IV - Kits por Polo'!$F$2:$F$615,MATCH($M85&amp;"|"&amp;$K85&amp;"|"&amp;$A85&amp;"|"&amp;$J85,'ANEXO IV - Kits por Polo'!$I$2:$I$615,0)),0)</f>
        <v>29</v>
      </c>
      <c r="F85" s="36" t="n">
        <f aca="false">IFERROR(INDEX('ANEXO IV - Kits por Polo'!$G$2:$G$615,MATCH($M85&amp;"|"&amp;$K85&amp;"|"&amp;$A85&amp;"|"&amp;$J85,'ANEXO IV - Kits por Polo'!$I$2:$I$615,0)),0)</f>
        <v>320551</v>
      </c>
      <c r="G85" s="37" t="s">
        <v>624</v>
      </c>
      <c r="H85" s="36" t="n">
        <f aca="false">IFERROR(INDEX('ANEXO IV - Kits por Polo'!$H$2:$H$615,MATCH($M85&amp;"|"&amp;$K85&amp;"|"&amp;$A85&amp;"|"&amp;$J85,'ANEXO IV - Kits por Polo'!$I$2:$I$615,0)),0)</f>
        <v>1782.69</v>
      </c>
      <c r="I85" s="36" t="n">
        <f aca="false">MAX(F85/1000,H85*0.3)</f>
        <v>534.807</v>
      </c>
      <c r="J85" s="38" t="s">
        <v>604</v>
      </c>
      <c r="K85" s="39" t="s">
        <v>158</v>
      </c>
      <c r="L85" s="39" t="s">
        <v>166</v>
      </c>
      <c r="M85" s="38" t="s">
        <v>624</v>
      </c>
      <c r="N85" s="38" t="s">
        <v>625</v>
      </c>
      <c r="O85" s="37" t="s">
        <v>626</v>
      </c>
      <c r="P85" s="35" t="s">
        <v>627</v>
      </c>
      <c r="Q85" s="40" t="n">
        <v>-3.90040763480338</v>
      </c>
      <c r="R85" s="40" t="n">
        <v>-61.3744043940264</v>
      </c>
      <c r="S85" s="39" t="s">
        <v>500</v>
      </c>
      <c r="T85" s="41" t="s">
        <v>628</v>
      </c>
      <c r="U85" s="37" t="n">
        <v>69430000</v>
      </c>
      <c r="V85" s="42" t="s">
        <v>629</v>
      </c>
      <c r="W85" s="42"/>
      <c r="X85" s="42"/>
      <c r="Y85" s="42"/>
    </row>
    <row r="86" customFormat="false" ht="15" hidden="false" customHeight="true" outlineLevel="0" collapsed="false">
      <c r="A86" s="25" t="s">
        <v>335</v>
      </c>
      <c r="B86" s="11" t="str">
        <f aca="false">IF(OR(A86="AC",A86="AM",A86="AP",A86="PA",A86="RO",A86="RR",A86="TO"),"Manaus/AM",IF(OR(A86="AL",A86="BA",A86="CE",A86="MA",A86="PB",A86="PE",A86="PI",A86="RN",A86="SE"),"Recife/PE",IF(OR(A86="MT",A86="MS",A86="GO",A86="DF"),"Campo Grande/MS",IF(OR(A86="SC",A86="PR",A86="RS",A86="MG",A86="ES",A86="SP",A86="RJ"),"Curitiba/PR","VERIFICAR UF"))))</f>
        <v>Manaus/AM</v>
      </c>
      <c r="C86" s="26"/>
      <c r="D86" s="27"/>
      <c r="E86" s="28" t="n">
        <f aca="false">IFERROR(INDEX('ANEXO IV - Kits por Polo'!$F$2:$F$615,MATCH($M86&amp;"|"&amp;$K86&amp;"|"&amp;$A86&amp;"|"&amp;$J86,'ANEXO IV - Kits por Polo'!$I$2:$I$615,0)),0)</f>
        <v>31</v>
      </c>
      <c r="F86" s="28" t="n">
        <f aca="false">IFERROR(INDEX('ANEXO IV - Kits por Polo'!$G$2:$G$615,MATCH($M86&amp;"|"&amp;$K86&amp;"|"&amp;$A86&amp;"|"&amp;$J86,'ANEXO IV - Kits por Polo'!$I$2:$I$615,0)),0)</f>
        <v>358214</v>
      </c>
      <c r="G86" s="29" t="s">
        <v>630</v>
      </c>
      <c r="H86" s="28" t="n">
        <f aca="false">IFERROR(INDEX('ANEXO IV - Kits por Polo'!$H$2:$H$615,MATCH($M86&amp;"|"&amp;$K86&amp;"|"&amp;$A86&amp;"|"&amp;$J86,'ANEXO IV - Kits por Polo'!$I$2:$I$615,0)),0)</f>
        <v>1982.63</v>
      </c>
      <c r="I86" s="28" t="n">
        <f aca="false">MAX(F86/1000,H86*0.3)</f>
        <v>594.789</v>
      </c>
      <c r="J86" s="30" t="s">
        <v>604</v>
      </c>
      <c r="K86" s="31" t="s">
        <v>158</v>
      </c>
      <c r="L86" s="31" t="s">
        <v>159</v>
      </c>
      <c r="M86" s="30" t="s">
        <v>631</v>
      </c>
      <c r="N86" s="30" t="s">
        <v>632</v>
      </c>
      <c r="O86" s="29" t="s">
        <v>633</v>
      </c>
      <c r="P86" s="25" t="s">
        <v>634</v>
      </c>
      <c r="Q86" s="32" t="n">
        <v>-6.24625458747624</v>
      </c>
      <c r="R86" s="32" t="n">
        <v>-61.894759532223</v>
      </c>
      <c r="S86" s="31" t="s">
        <v>500</v>
      </c>
      <c r="T86" s="33" t="s">
        <v>635</v>
      </c>
      <c r="U86" s="29" t="n">
        <v>69280000</v>
      </c>
      <c r="V86" s="34" t="s">
        <v>636</v>
      </c>
      <c r="W86" s="34"/>
      <c r="X86" s="34"/>
      <c r="Y86" s="34"/>
    </row>
    <row r="87" customFormat="false" ht="15" hidden="false" customHeight="true" outlineLevel="0" collapsed="false">
      <c r="A87" s="35" t="s">
        <v>335</v>
      </c>
      <c r="B87" s="11" t="str">
        <f aca="false">IF(OR(A87="AC",A87="AM",A87="AP",A87="PA",A87="RO",A87="RR",A87="TO"),"Manaus/AM",IF(OR(A87="AL",A87="BA",A87="CE",A87="MA",A87="PB",A87="PE",A87="PI",A87="RN",A87="SE"),"Recife/PE",IF(OR(A87="MT",A87="MS",A87="GO",A87="DF"),"Campo Grande/MS",IF(OR(A87="SC",A87="PR",A87="RS",A87="MG",A87="ES",A87="SP",A87="RJ"),"Curitiba/PR","VERIFICAR UF"))))</f>
        <v>Manaus/AM</v>
      </c>
      <c r="C87" s="26"/>
      <c r="D87" s="27"/>
      <c r="E87" s="36" t="n">
        <f aca="false">IFERROR(INDEX('ANEXO IV - Kits por Polo'!$F$2:$F$615,MATCH($M87&amp;"|"&amp;$K87&amp;"|"&amp;$A87&amp;"|"&amp;$J87,'ANEXO IV - Kits por Polo'!$I$2:$I$615,0)),0)</f>
        <v>3</v>
      </c>
      <c r="F87" s="36" t="n">
        <f aca="false">IFERROR(INDEX('ANEXO IV - Kits por Polo'!$G$2:$G$615,MATCH($M87&amp;"|"&amp;$K87&amp;"|"&amp;$A87&amp;"|"&amp;$J87,'ANEXO IV - Kits por Polo'!$I$2:$I$615,0)),0)</f>
        <v>26815</v>
      </c>
      <c r="G87" s="37" t="s">
        <v>630</v>
      </c>
      <c r="H87" s="36" t="n">
        <f aca="false">IFERROR(INDEX('ANEXO IV - Kits por Polo'!$H$2:$H$615,MATCH($M87&amp;"|"&amp;$K87&amp;"|"&amp;$A87&amp;"|"&amp;$J87,'ANEXO IV - Kits por Polo'!$I$2:$I$615,0)),0)</f>
        <v>153.01</v>
      </c>
      <c r="I87" s="36" t="n">
        <f aca="false">MAX(F87/1000,H87*0.3)</f>
        <v>45.903</v>
      </c>
      <c r="J87" s="38" t="s">
        <v>604</v>
      </c>
      <c r="K87" s="39" t="s">
        <v>637</v>
      </c>
      <c r="L87" s="39" t="s">
        <v>637</v>
      </c>
      <c r="M87" s="38" t="s">
        <v>638</v>
      </c>
      <c r="N87" s="38" t="s">
        <v>638</v>
      </c>
      <c r="O87" s="37" t="s">
        <v>112</v>
      </c>
      <c r="P87" s="35" t="s">
        <v>634</v>
      </c>
      <c r="Q87" s="40" t="n">
        <v>-6.24625458747624</v>
      </c>
      <c r="R87" s="40" t="n">
        <v>-61.894759532223</v>
      </c>
      <c r="S87" s="39" t="s">
        <v>500</v>
      </c>
      <c r="T87" s="41" t="s">
        <v>635</v>
      </c>
      <c r="U87" s="37" t="n">
        <v>69280000</v>
      </c>
      <c r="V87" s="42" t="s">
        <v>636</v>
      </c>
      <c r="W87" s="42"/>
      <c r="X87" s="42"/>
      <c r="Y87" s="42"/>
    </row>
    <row r="88" customFormat="false" ht="15" hidden="false" customHeight="true" outlineLevel="0" collapsed="false">
      <c r="A88" s="25" t="s">
        <v>335</v>
      </c>
      <c r="B88" s="11" t="str">
        <f aca="false">IF(OR(A88="AC",A88="AM",A88="AP",A88="PA",A88="RO",A88="RR",A88="TO"),"Manaus/AM",IF(OR(A88="AL",A88="BA",A88="CE",A88="MA",A88="PB",A88="PE",A88="PI",A88="RN",A88="SE"),"Recife/PE",IF(OR(A88="MT",A88="MS",A88="GO",A88="DF"),"Campo Grande/MS",IF(OR(A88="SC",A88="PR",A88="RS",A88="MG",A88="ES",A88="SP",A88="RJ"),"Curitiba/PR","VERIFICAR UF"))))</f>
        <v>Manaus/AM</v>
      </c>
      <c r="C88" s="26"/>
      <c r="D88" s="27"/>
      <c r="E88" s="28" t="n">
        <f aca="false">IFERROR(INDEX('ANEXO IV - Kits por Polo'!$F$2:$F$615,MATCH($M88&amp;"|"&amp;$K88&amp;"|"&amp;$A88&amp;"|"&amp;$J88,'ANEXO IV - Kits por Polo'!$I$2:$I$615,0)),0)</f>
        <v>23</v>
      </c>
      <c r="F88" s="28" t="n">
        <f aca="false">IFERROR(INDEX('ANEXO IV - Kits por Polo'!$G$2:$G$615,MATCH($M88&amp;"|"&amp;$K88&amp;"|"&amp;$A88&amp;"|"&amp;$J88,'ANEXO IV - Kits por Polo'!$I$2:$I$615,0)),0)</f>
        <v>266921</v>
      </c>
      <c r="G88" s="29" t="s">
        <v>639</v>
      </c>
      <c r="H88" s="28" t="n">
        <f aca="false">IFERROR(INDEX('ANEXO IV - Kits por Polo'!$H$2:$H$615,MATCH($M88&amp;"|"&amp;$K88&amp;"|"&amp;$A88&amp;"|"&amp;$J88,'ANEXO IV - Kits por Polo'!$I$2:$I$615,0)),0)</f>
        <v>1476.67</v>
      </c>
      <c r="I88" s="28" t="n">
        <f aca="false">MAX(F88/1000,H88*0.3)</f>
        <v>443.001</v>
      </c>
      <c r="J88" s="30" t="s">
        <v>604</v>
      </c>
      <c r="K88" s="31" t="s">
        <v>158</v>
      </c>
      <c r="L88" s="31" t="s">
        <v>166</v>
      </c>
      <c r="M88" s="30" t="s">
        <v>640</v>
      </c>
      <c r="N88" s="30" t="s">
        <v>641</v>
      </c>
      <c r="O88" s="29" t="s">
        <v>642</v>
      </c>
      <c r="P88" s="25" t="s">
        <v>643</v>
      </c>
      <c r="Q88" s="32" t="n">
        <v>-3.81998259818999</v>
      </c>
      <c r="R88" s="32" t="n">
        <v>-60.3678309239375</v>
      </c>
      <c r="S88" s="31" t="s">
        <v>155</v>
      </c>
      <c r="T88" s="33" t="s">
        <v>644</v>
      </c>
      <c r="U88" s="29" t="n">
        <v>69250000</v>
      </c>
      <c r="V88" s="34" t="s">
        <v>645</v>
      </c>
      <c r="W88" s="34"/>
      <c r="X88" s="34"/>
      <c r="Y88" s="34"/>
    </row>
    <row r="89" customFormat="false" ht="15" hidden="false" customHeight="true" outlineLevel="0" collapsed="false">
      <c r="A89" s="35" t="s">
        <v>335</v>
      </c>
      <c r="B89" s="11" t="str">
        <f aca="false">IF(OR(A89="AC",A89="AM",A89="AP",A89="PA",A89="RO",A89="RR",A89="TO"),"Manaus/AM",IF(OR(A89="AL",A89="BA",A89="CE",A89="MA",A89="PB",A89="PE",A89="PI",A89="RN",A89="SE"),"Recife/PE",IF(OR(A89="MT",A89="MS",A89="GO",A89="DF"),"Campo Grande/MS",IF(OR(A89="SC",A89="PR",A89="RS",A89="MG",A89="ES",A89="SP",A89="RJ"),"Curitiba/PR","VERIFICAR UF"))))</f>
        <v>Manaus/AM</v>
      </c>
      <c r="C89" s="26"/>
      <c r="D89" s="27"/>
      <c r="E89" s="36" t="n">
        <f aca="false">IFERROR(INDEX('ANEXO IV - Kits por Polo'!$F$2:$F$615,MATCH($M89&amp;"|"&amp;$K89&amp;"|"&amp;$A89&amp;"|"&amp;$J89,'ANEXO IV - Kits por Polo'!$I$2:$I$615,0)),0)</f>
        <v>36</v>
      </c>
      <c r="F89" s="36" t="n">
        <f aca="false">IFERROR(INDEX('ANEXO IV - Kits por Polo'!$G$2:$G$615,MATCH($M89&amp;"|"&amp;$K89&amp;"|"&amp;$A89&amp;"|"&amp;$J89,'ANEXO IV - Kits por Polo'!$I$2:$I$615,0)),0)</f>
        <v>393012</v>
      </c>
      <c r="G89" s="37" t="s">
        <v>646</v>
      </c>
      <c r="H89" s="36" t="n">
        <f aca="false">IFERROR(INDEX('ANEXO IV - Kits por Polo'!$H$2:$H$615,MATCH($M89&amp;"|"&amp;$K89&amp;"|"&amp;$A89&amp;"|"&amp;$J89,'ANEXO IV - Kits por Polo'!$I$2:$I$615,0)),0)</f>
        <v>2188.68</v>
      </c>
      <c r="I89" s="36" t="n">
        <f aca="false">MAX(F89/1000,H89*0.3)</f>
        <v>656.604</v>
      </c>
      <c r="J89" s="38" t="s">
        <v>604</v>
      </c>
      <c r="K89" s="39" t="s">
        <v>158</v>
      </c>
      <c r="L89" s="39" t="s">
        <v>159</v>
      </c>
      <c r="M89" s="38" t="s">
        <v>647</v>
      </c>
      <c r="N89" s="38" t="s">
        <v>648</v>
      </c>
      <c r="O89" s="37" t="s">
        <v>649</v>
      </c>
      <c r="P89" s="35" t="s">
        <v>650</v>
      </c>
      <c r="Q89" s="40" t="n">
        <v>-4.51749726274037</v>
      </c>
      <c r="R89" s="40" t="n">
        <v>-60.2375028855341</v>
      </c>
      <c r="S89" s="39" t="s">
        <v>500</v>
      </c>
      <c r="T89" s="41" t="s">
        <v>651</v>
      </c>
      <c r="U89" s="37" t="n">
        <v>69200000</v>
      </c>
      <c r="V89" s="42" t="s">
        <v>652</v>
      </c>
      <c r="W89" s="42"/>
      <c r="X89" s="42"/>
      <c r="Y89" s="42"/>
    </row>
    <row r="90" customFormat="false" ht="15" hidden="false" customHeight="true" outlineLevel="0" collapsed="false">
      <c r="A90" s="25" t="s">
        <v>335</v>
      </c>
      <c r="B90" s="11" t="str">
        <f aca="false">IF(OR(A90="AC",A90="AM",A90="AP",A90="PA",A90="RO",A90="RR",A90="TO"),"Manaus/AM",IF(OR(A90="AL",A90="BA",A90="CE",A90="MA",A90="PB",A90="PE",A90="PI",A90="RN",A90="SE"),"Recife/PE",IF(OR(A90="MT",A90="MS",A90="GO",A90="DF"),"Campo Grande/MS",IF(OR(A90="SC",A90="PR",A90="RS",A90="MG",A90="ES",A90="SP",A90="RJ"),"Curitiba/PR","VERIFICAR UF"))))</f>
        <v>Manaus/AM</v>
      </c>
      <c r="C90" s="26"/>
      <c r="D90" s="27"/>
      <c r="E90" s="28" t="n">
        <f aca="false">IFERROR(INDEX('ANEXO IV - Kits por Polo'!$F$2:$F$615,MATCH($M90&amp;"|"&amp;$K90&amp;"|"&amp;$A90&amp;"|"&amp;$J90,'ANEXO IV - Kits por Polo'!$I$2:$I$615,0)),0)</f>
        <v>43</v>
      </c>
      <c r="F90" s="28" t="n">
        <f aca="false">IFERROR(INDEX('ANEXO IV - Kits por Polo'!$G$2:$G$615,MATCH($M90&amp;"|"&amp;$K90&amp;"|"&amp;$A90&amp;"|"&amp;$J90,'ANEXO IV - Kits por Polo'!$I$2:$I$615,0)),0)</f>
        <v>501090</v>
      </c>
      <c r="G90" s="29" t="s">
        <v>646</v>
      </c>
      <c r="H90" s="28" t="n">
        <f aca="false">IFERROR(INDEX('ANEXO IV - Kits por Polo'!$H$2:$H$615,MATCH($M90&amp;"|"&amp;$K90&amp;"|"&amp;$A90&amp;"|"&amp;$J90,'ANEXO IV - Kits por Polo'!$I$2:$I$615,0)),0)</f>
        <v>2770.95</v>
      </c>
      <c r="I90" s="28" t="n">
        <f aca="false">MAX(F90/1000,H90*0.3)</f>
        <v>831.285</v>
      </c>
      <c r="J90" s="30" t="s">
        <v>604</v>
      </c>
      <c r="K90" s="31" t="s">
        <v>158</v>
      </c>
      <c r="L90" s="31" t="s">
        <v>159</v>
      </c>
      <c r="M90" s="30" t="s">
        <v>653</v>
      </c>
      <c r="N90" s="30" t="s">
        <v>654</v>
      </c>
      <c r="O90" s="29" t="s">
        <v>655</v>
      </c>
      <c r="P90" s="25" t="s">
        <v>656</v>
      </c>
      <c r="Q90" s="32" t="n">
        <v>-4.22604410361421</v>
      </c>
      <c r="R90" s="32" t="n">
        <v>-59.2746235773478</v>
      </c>
      <c r="S90" s="31" t="s">
        <v>500</v>
      </c>
      <c r="T90" s="33" t="s">
        <v>657</v>
      </c>
      <c r="U90" s="29" t="n">
        <v>69200000</v>
      </c>
      <c r="V90" s="34" t="s">
        <v>658</v>
      </c>
      <c r="W90" s="34"/>
      <c r="X90" s="34"/>
      <c r="Y90" s="34"/>
    </row>
    <row r="91" customFormat="false" ht="15" hidden="false" customHeight="true" outlineLevel="0" collapsed="false">
      <c r="A91" s="35" t="s">
        <v>335</v>
      </c>
      <c r="B91" s="11" t="str">
        <f aca="false">IF(OR(A91="AC",A91="AM",A91="AP",A91="PA",A91="RO",A91="RR",A91="TO"),"Manaus/AM",IF(OR(A91="AL",A91="BA",A91="CE",A91="MA",A91="PB",A91="PE",A91="PI",A91="RN",A91="SE"),"Recife/PE",IF(OR(A91="MT",A91="MS",A91="GO",A91="DF"),"Campo Grande/MS",IF(OR(A91="SC",A91="PR",A91="RS",A91="MG",A91="ES",A91="SP",A91="RJ"),"Curitiba/PR","VERIFICAR UF"))))</f>
        <v>Manaus/AM</v>
      </c>
      <c r="C91" s="26"/>
      <c r="D91" s="27"/>
      <c r="E91" s="36" t="n">
        <f aca="false">IFERROR(INDEX('ANEXO IV - Kits por Polo'!$F$2:$F$615,MATCH($M91&amp;"|"&amp;$K91&amp;"|"&amp;$A91&amp;"|"&amp;$J91,'ANEXO IV - Kits por Polo'!$I$2:$I$615,0)),0)</f>
        <v>33</v>
      </c>
      <c r="F91" s="36" t="n">
        <f aca="false">IFERROR(INDEX('ANEXO IV - Kits por Polo'!$G$2:$G$615,MATCH($M91&amp;"|"&amp;$K91&amp;"|"&amp;$A91&amp;"|"&amp;$J91,'ANEXO IV - Kits por Polo'!$I$2:$I$615,0)),0)</f>
        <v>366197</v>
      </c>
      <c r="G91" s="37" t="s">
        <v>646</v>
      </c>
      <c r="H91" s="36" t="n">
        <f aca="false">IFERROR(INDEX('ANEXO IV - Kits por Polo'!$H$2:$H$615,MATCH($M91&amp;"|"&amp;$K91&amp;"|"&amp;$A91&amp;"|"&amp;$J91,'ANEXO IV - Kits por Polo'!$I$2:$I$615,0)),0)</f>
        <v>2035.67</v>
      </c>
      <c r="I91" s="36" t="n">
        <f aca="false">MAX(F91/1000,H91*0.3)</f>
        <v>610.701</v>
      </c>
      <c r="J91" s="38" t="s">
        <v>604</v>
      </c>
      <c r="K91" s="39" t="s">
        <v>158</v>
      </c>
      <c r="L91" s="39" t="s">
        <v>159</v>
      </c>
      <c r="M91" s="38" t="s">
        <v>659</v>
      </c>
      <c r="N91" s="38" t="s">
        <v>659</v>
      </c>
      <c r="O91" s="37" t="s">
        <v>660</v>
      </c>
      <c r="P91" s="35" t="s">
        <v>661</v>
      </c>
      <c r="Q91" s="40" t="n">
        <v>-4.00019399950551</v>
      </c>
      <c r="R91" s="40" t="n">
        <v>-58.954058249551</v>
      </c>
      <c r="S91" s="39" t="s">
        <v>500</v>
      </c>
      <c r="T91" s="41" t="s">
        <v>657</v>
      </c>
      <c r="U91" s="37" t="n">
        <v>69200000</v>
      </c>
      <c r="V91" s="42" t="s">
        <v>662</v>
      </c>
      <c r="W91" s="42"/>
      <c r="X91" s="42"/>
      <c r="Y91" s="42"/>
    </row>
    <row r="92" customFormat="false" ht="15" hidden="false" customHeight="true" outlineLevel="0" collapsed="false">
      <c r="A92" s="25" t="s">
        <v>335</v>
      </c>
      <c r="B92" s="11" t="str">
        <f aca="false">IF(OR(A92="AC",A92="AM",A92="AP",A92="PA",A92="RO",A92="RR",A92="TO"),"Manaus/AM",IF(OR(A92="AL",A92="BA",A92="CE",A92="MA",A92="PB",A92="PE",A92="PI",A92="RN",A92="SE"),"Recife/PE",IF(OR(A92="MT",A92="MS",A92="GO",A92="DF"),"Campo Grande/MS",IF(OR(A92="SC",A92="PR",A92="RS",A92="MG",A92="ES",A92="SP",A92="RJ"),"Curitiba/PR","VERIFICAR UF"))))</f>
        <v>Manaus/AM</v>
      </c>
      <c r="C92" s="26"/>
      <c r="D92" s="27"/>
      <c r="E92" s="28" t="n">
        <f aca="false">IFERROR(INDEX('ANEXO IV - Kits por Polo'!$F$2:$F$615,MATCH($M92&amp;"|"&amp;$K92&amp;"|"&amp;$A92&amp;"|"&amp;$J92,'ANEXO IV - Kits por Polo'!$I$2:$I$615,0)),0)</f>
        <v>11</v>
      </c>
      <c r="F92" s="28" t="n">
        <f aca="false">IFERROR(INDEX('ANEXO IV - Kits por Polo'!$G$2:$G$615,MATCH($M92&amp;"|"&amp;$K92&amp;"|"&amp;$A92&amp;"|"&amp;$J92,'ANEXO IV - Kits por Polo'!$I$2:$I$615,0)),0)</f>
        <v>88428</v>
      </c>
      <c r="G92" s="29" t="s">
        <v>630</v>
      </c>
      <c r="H92" s="28" t="n">
        <f aca="false">IFERROR(INDEX('ANEXO IV - Kits por Polo'!$H$2:$H$615,MATCH($M92&amp;"|"&amp;$K92&amp;"|"&amp;$A92&amp;"|"&amp;$J92,'ANEXO IV - Kits por Polo'!$I$2:$I$615,0)),0)</f>
        <v>512.07</v>
      </c>
      <c r="I92" s="28" t="n">
        <f aca="false">MAX(F92/1000,H92*0.3)</f>
        <v>153.621</v>
      </c>
      <c r="J92" s="30" t="s">
        <v>604</v>
      </c>
      <c r="K92" s="31" t="s">
        <v>637</v>
      </c>
      <c r="L92" s="31" t="s">
        <v>637</v>
      </c>
      <c r="M92" s="30" t="s">
        <v>663</v>
      </c>
      <c r="N92" s="30" t="s">
        <v>663</v>
      </c>
      <c r="O92" s="29" t="s">
        <v>112</v>
      </c>
      <c r="P92" s="25" t="s">
        <v>634</v>
      </c>
      <c r="Q92" s="32" t="n">
        <v>-6.24625458747624</v>
      </c>
      <c r="R92" s="32" t="n">
        <v>-61.894759532223</v>
      </c>
      <c r="S92" s="31" t="s">
        <v>500</v>
      </c>
      <c r="T92" s="33" t="s">
        <v>635</v>
      </c>
      <c r="U92" s="29" t="n">
        <v>69280000</v>
      </c>
      <c r="V92" s="34" t="s">
        <v>636</v>
      </c>
      <c r="W92" s="34"/>
      <c r="X92" s="34"/>
      <c r="Y92" s="34"/>
    </row>
    <row r="93" customFormat="false" ht="15" hidden="false" customHeight="true" outlineLevel="0" collapsed="false">
      <c r="A93" s="35" t="s">
        <v>335</v>
      </c>
      <c r="B93" s="11" t="str">
        <f aca="false">IF(OR(A93="AC",A93="AM",A93="AP",A93="PA",A93="RO",A93="RR",A93="TO"),"Manaus/AM",IF(OR(A93="AL",A93="BA",A93="CE",A93="MA",A93="PB",A93="PE",A93="PI",A93="RN",A93="SE"),"Recife/PE",IF(OR(A93="MT",A93="MS",A93="GO",A93="DF"),"Campo Grande/MS",IF(OR(A93="SC",A93="PR",A93="RS",A93="MG",A93="ES",A93="SP",A93="RJ"),"Curitiba/PR","VERIFICAR UF"))))</f>
        <v>Manaus/AM</v>
      </c>
      <c r="C93" s="26"/>
      <c r="D93" s="27"/>
      <c r="E93" s="36" t="n">
        <f aca="false">IFERROR(INDEX('ANEXO IV - Kits por Polo'!$F$2:$F$615,MATCH($M93&amp;"|"&amp;$K93&amp;"|"&amp;$A93&amp;"|"&amp;$J93,'ANEXO IV - Kits por Polo'!$I$2:$I$615,0)),0)</f>
        <v>20</v>
      </c>
      <c r="F93" s="36" t="n">
        <f aca="false">IFERROR(INDEX('ANEXO IV - Kits por Polo'!$G$2:$G$615,MATCH($M93&amp;"|"&amp;$K93&amp;"|"&amp;$A93&amp;"|"&amp;$J93,'ANEXO IV - Kits por Polo'!$I$2:$I$615,0)),0)</f>
        <v>228234</v>
      </c>
      <c r="G93" s="37" t="s">
        <v>664</v>
      </c>
      <c r="H93" s="36" t="n">
        <f aca="false">IFERROR(INDEX('ANEXO IV - Kits por Polo'!$H$2:$H$615,MATCH($M93&amp;"|"&amp;$K93&amp;"|"&amp;$A93&amp;"|"&amp;$J93,'ANEXO IV - Kits por Polo'!$I$2:$I$615,0)),0)</f>
        <v>1264.9</v>
      </c>
      <c r="I93" s="36" t="n">
        <f aca="false">MAX(F93/1000,H93*0.3)</f>
        <v>379.47</v>
      </c>
      <c r="J93" s="38" t="s">
        <v>604</v>
      </c>
      <c r="K93" s="39" t="s">
        <v>158</v>
      </c>
      <c r="L93" s="39" t="s">
        <v>159</v>
      </c>
      <c r="M93" s="38" t="s">
        <v>665</v>
      </c>
      <c r="N93" s="38" t="s">
        <v>666</v>
      </c>
      <c r="O93" s="37" t="s">
        <v>667</v>
      </c>
      <c r="P93" s="35" t="s">
        <v>668</v>
      </c>
      <c r="Q93" s="40" t="n">
        <v>-3.11685485420136</v>
      </c>
      <c r="R93" s="40" t="n">
        <v>-58.8854201117231</v>
      </c>
      <c r="S93" s="39" t="s">
        <v>235</v>
      </c>
      <c r="T93" s="41" t="s">
        <v>669</v>
      </c>
      <c r="U93" s="37" t="n">
        <v>69100084</v>
      </c>
      <c r="V93" s="42" t="s">
        <v>670</v>
      </c>
      <c r="W93" s="42"/>
      <c r="X93" s="42"/>
      <c r="Y93" s="42"/>
    </row>
    <row r="94" customFormat="false" ht="15" hidden="false" customHeight="true" outlineLevel="0" collapsed="false">
      <c r="A94" s="25" t="s">
        <v>335</v>
      </c>
      <c r="B94" s="11" t="str">
        <f aca="false">IF(OR(A94="AC",A94="AM",A94="AP",A94="PA",A94="RO",A94="RR",A94="TO"),"Manaus/AM",IF(OR(A94="AL",A94="BA",A94="CE",A94="MA",A94="PB",A94="PE",A94="PI",A94="RN",A94="SE"),"Recife/PE",IF(OR(A94="MT",A94="MS",A94="GO",A94="DF"),"Campo Grande/MS",IF(OR(A94="SC",A94="PR",A94="RS",A94="MG",A94="ES",A94="SP",A94="RJ"),"Curitiba/PR","VERIFICAR UF"))))</f>
        <v>Manaus/AM</v>
      </c>
      <c r="C94" s="26"/>
      <c r="D94" s="27"/>
      <c r="E94" s="28" t="n">
        <f aca="false">IFERROR(INDEX('ANEXO IV - Kits por Polo'!$F$2:$F$615,MATCH($M94&amp;"|"&amp;$K94&amp;"|"&amp;$A94&amp;"|"&amp;$J94,'ANEXO IV - Kits por Polo'!$I$2:$I$615,0)),0)</f>
        <v>24</v>
      </c>
      <c r="F94" s="28" t="n">
        <f aca="false">IFERROR(INDEX('ANEXO IV - Kits por Polo'!$G$2:$G$615,MATCH($M94&amp;"|"&amp;$K94&amp;"|"&amp;$A94&amp;"|"&amp;$J94,'ANEXO IV - Kits por Polo'!$I$2:$I$615,0)),0)</f>
        <v>238264</v>
      </c>
      <c r="G94" s="29" t="s">
        <v>671</v>
      </c>
      <c r="H94" s="28" t="n">
        <f aca="false">IFERROR(INDEX('ANEXO IV - Kits por Polo'!$H$2:$H$615,MATCH($M94&amp;"|"&amp;$K94&amp;"|"&amp;$A94&amp;"|"&amp;$J94,'ANEXO IV - Kits por Polo'!$I$2:$I$615,0)),0)</f>
        <v>1341.6</v>
      </c>
      <c r="I94" s="28" t="n">
        <f aca="false">MAX(F94/1000,H94*0.3)</f>
        <v>402.48</v>
      </c>
      <c r="J94" s="30" t="s">
        <v>604</v>
      </c>
      <c r="K94" s="31" t="s">
        <v>158</v>
      </c>
      <c r="L94" s="31" t="s">
        <v>166</v>
      </c>
      <c r="M94" s="30" t="s">
        <v>671</v>
      </c>
      <c r="N94" s="30" t="s">
        <v>672</v>
      </c>
      <c r="O94" s="29" t="s">
        <v>673</v>
      </c>
      <c r="P94" s="25" t="s">
        <v>674</v>
      </c>
      <c r="Q94" s="32" t="n">
        <v>-3.29568501960702</v>
      </c>
      <c r="R94" s="32" t="n">
        <v>-60.6244131796656</v>
      </c>
      <c r="S94" s="31" t="s">
        <v>155</v>
      </c>
      <c r="T94" s="33" t="s">
        <v>675</v>
      </c>
      <c r="U94" s="29" t="n">
        <v>69400448</v>
      </c>
      <c r="V94" s="34" t="s">
        <v>676</v>
      </c>
      <c r="W94" s="34"/>
      <c r="X94" s="34"/>
      <c r="Y94" s="34"/>
    </row>
    <row r="95" customFormat="false" ht="15" hidden="false" customHeight="true" outlineLevel="0" collapsed="false">
      <c r="A95" s="35" t="s">
        <v>335</v>
      </c>
      <c r="B95" s="11" t="str">
        <f aca="false">IF(OR(A95="AC",A95="AM",A95="AP",A95="PA",A95="RO",A95="RR",A95="TO"),"Manaus/AM",IF(OR(A95="AL",A95="BA",A95="CE",A95="MA",A95="PB",A95="PE",A95="PI",A95="RN",A95="SE"),"Recife/PE",IF(OR(A95="MT",A95="MS",A95="GO",A95="DF"),"Campo Grande/MS",IF(OR(A95="SC",A95="PR",A95="RS",A95="MG",A95="ES",A95="SP",A95="RJ"),"Curitiba/PR","VERIFICAR UF"))))</f>
        <v>Manaus/AM</v>
      </c>
      <c r="C95" s="26"/>
      <c r="D95" s="27"/>
      <c r="E95" s="36" t="n">
        <f aca="false">IFERROR(INDEX('ANEXO IV - Kits por Polo'!$F$2:$F$615,MATCH($M95&amp;"|"&amp;$K95&amp;"|"&amp;$A95&amp;"|"&amp;$J95,'ANEXO IV - Kits por Polo'!$I$2:$I$615,0)),0)</f>
        <v>23</v>
      </c>
      <c r="F95" s="36" t="n">
        <f aca="false">IFERROR(INDEX('ANEXO IV - Kits por Polo'!$G$2:$G$615,MATCH($M95&amp;"|"&amp;$K95&amp;"|"&amp;$A95&amp;"|"&amp;$J95,'ANEXO IV - Kits por Polo'!$I$2:$I$615,0)),0)</f>
        <v>243177</v>
      </c>
      <c r="G95" s="37" t="s">
        <v>677</v>
      </c>
      <c r="H95" s="36" t="n">
        <f aca="false">IFERROR(INDEX('ANEXO IV - Kits por Polo'!$H$2:$H$615,MATCH($M95&amp;"|"&amp;$K95&amp;"|"&amp;$A95&amp;"|"&amp;$J95,'ANEXO IV - Kits por Polo'!$I$2:$I$615,0)),0)</f>
        <v>1359.15</v>
      </c>
      <c r="I95" s="36" t="n">
        <f aca="false">MAX(F95/1000,H95*0.3)</f>
        <v>407.745</v>
      </c>
      <c r="J95" s="38" t="s">
        <v>604</v>
      </c>
      <c r="K95" s="39" t="s">
        <v>158</v>
      </c>
      <c r="L95" s="39" t="s">
        <v>166</v>
      </c>
      <c r="M95" s="38" t="s">
        <v>677</v>
      </c>
      <c r="N95" s="38" t="s">
        <v>678</v>
      </c>
      <c r="O95" s="37" t="s">
        <v>679</v>
      </c>
      <c r="P95" s="35" t="s">
        <v>680</v>
      </c>
      <c r="Q95" s="40" t="n">
        <v>-3.43344202572228</v>
      </c>
      <c r="R95" s="40" t="n">
        <v>-60.4584019966842</v>
      </c>
      <c r="S95" s="39" t="s">
        <v>155</v>
      </c>
      <c r="T95" s="41" t="s">
        <v>681</v>
      </c>
      <c r="U95" s="37" t="n">
        <v>69435000</v>
      </c>
      <c r="V95" s="42" t="s">
        <v>682</v>
      </c>
      <c r="W95" s="42"/>
      <c r="X95" s="42"/>
      <c r="Y95" s="42"/>
    </row>
    <row r="96" customFormat="false" ht="15" hidden="false" customHeight="true" outlineLevel="0" collapsed="false">
      <c r="A96" s="25" t="s">
        <v>335</v>
      </c>
      <c r="B96" s="11" t="str">
        <f aca="false">IF(OR(A96="AC",A96="AM",A96="AP",A96="PA",A96="RO",A96="RR",A96="TO"),"Manaus/AM",IF(OR(A96="AL",A96="BA",A96="CE",A96="MA",A96="PB",A96="PE",A96="PI",A96="RN",A96="SE"),"Recife/PE",IF(OR(A96="MT",A96="MS",A96="GO",A96="DF"),"Campo Grande/MS",IF(OR(A96="SC",A96="PR",A96="RS",A96="MG",A96="ES",A96="SP",A96="RJ"),"Curitiba/PR","VERIFICAR UF"))))</f>
        <v>Manaus/AM</v>
      </c>
      <c r="C96" s="26"/>
      <c r="D96" s="27"/>
      <c r="E96" s="28" t="n">
        <f aca="false">IFERROR(INDEX('ANEXO IV - Kits por Polo'!$F$2:$F$615,MATCH($M96&amp;"|"&amp;$K96&amp;"|"&amp;$A96&amp;"|"&amp;$J96,'ANEXO IV - Kits por Polo'!$I$2:$I$615,0)),0)</f>
        <v>53</v>
      </c>
      <c r="F96" s="28" t="n">
        <f aca="false">IFERROR(INDEX('ANEXO IV - Kits por Polo'!$G$2:$G$615,MATCH($M96&amp;"|"&amp;$K96&amp;"|"&amp;$A96&amp;"|"&amp;$J96,'ANEXO IV - Kits por Polo'!$I$2:$I$615,0)),0)</f>
        <v>447700</v>
      </c>
      <c r="G96" s="29" t="s">
        <v>604</v>
      </c>
      <c r="H96" s="28" t="n">
        <f aca="false">IFERROR(INDEX('ANEXO IV - Kits por Polo'!$H$2:$H$615,MATCH($M96&amp;"|"&amp;$K96&amp;"|"&amp;$A96&amp;"|"&amp;$J96,'ANEXO IV - Kits por Polo'!$I$2:$I$615,0)),0)</f>
        <v>2567.11</v>
      </c>
      <c r="I96" s="28" t="n">
        <f aca="false">MAX(F96/1000,H96*0.3)</f>
        <v>770.133</v>
      </c>
      <c r="J96" s="30" t="s">
        <v>604</v>
      </c>
      <c r="K96" s="31" t="s">
        <v>136</v>
      </c>
      <c r="L96" s="31" t="s">
        <v>152</v>
      </c>
      <c r="M96" s="30" t="s">
        <v>604</v>
      </c>
      <c r="N96" s="30" t="s">
        <v>683</v>
      </c>
      <c r="O96" s="29" t="n">
        <v>7026153</v>
      </c>
      <c r="P96" s="25" t="s">
        <v>684</v>
      </c>
      <c r="Q96" s="32" t="n">
        <v>-3.09619166666667</v>
      </c>
      <c r="R96" s="32" t="n">
        <v>-60.0225472222222</v>
      </c>
      <c r="S96" s="31" t="s">
        <v>155</v>
      </c>
      <c r="T96" s="33" t="s">
        <v>685</v>
      </c>
      <c r="U96" s="29" t="n">
        <v>69050010</v>
      </c>
      <c r="V96" s="34" t="s">
        <v>686</v>
      </c>
      <c r="W96" s="34"/>
      <c r="X96" s="34"/>
      <c r="Y96" s="34"/>
    </row>
    <row r="97" customFormat="false" ht="15" hidden="false" customHeight="true" outlineLevel="0" collapsed="false">
      <c r="A97" s="35" t="s">
        <v>335</v>
      </c>
      <c r="B97" s="11" t="str">
        <f aca="false">IF(OR(A97="AC",A97="AM",A97="AP",A97="PA",A97="RO",A97="RR",A97="TO"),"Manaus/AM",IF(OR(A97="AL",A97="BA",A97="CE",A97="MA",A97="PB",A97="PE",A97="PI",A97="RN",A97="SE"),"Recife/PE",IF(OR(A97="MT",A97="MS",A97="GO",A97="DF"),"Campo Grande/MS",IF(OR(A97="SC",A97="PR",A97="RS",A97="MG",A97="ES",A97="SP",A97="RJ"),"Curitiba/PR","VERIFICAR UF"))))</f>
        <v>Manaus/AM</v>
      </c>
      <c r="C97" s="26"/>
      <c r="D97" s="27"/>
      <c r="E97" s="36" t="n">
        <f aca="false">IFERROR(INDEX('ANEXO IV - Kits por Polo'!$F$2:$F$615,MATCH($M97&amp;"|"&amp;$K97&amp;"|"&amp;$A97&amp;"|"&amp;$J97,'ANEXO IV - Kits por Polo'!$I$2:$I$615,0)),0)</f>
        <v>9</v>
      </c>
      <c r="F97" s="36" t="n">
        <f aca="false">IFERROR(INDEX('ANEXO IV - Kits por Polo'!$G$2:$G$615,MATCH($M97&amp;"|"&amp;$K97&amp;"|"&amp;$A97&amp;"|"&amp;$J97,'ANEXO IV - Kits por Polo'!$I$2:$I$615,0)),0)</f>
        <v>86381</v>
      </c>
      <c r="G97" s="37" t="s">
        <v>630</v>
      </c>
      <c r="H97" s="36" t="n">
        <f aca="false">IFERROR(INDEX('ANEXO IV - Kits por Polo'!$H$2:$H$615,MATCH($M97&amp;"|"&amp;$K97&amp;"|"&amp;$A97&amp;"|"&amp;$J97,'ANEXO IV - Kits por Polo'!$I$2:$I$615,0)),0)</f>
        <v>488.41</v>
      </c>
      <c r="I97" s="36" t="n">
        <f aca="false">MAX(F97/1000,H97*0.3)</f>
        <v>146.523</v>
      </c>
      <c r="J97" s="38" t="s">
        <v>604</v>
      </c>
      <c r="K97" s="39" t="s">
        <v>543</v>
      </c>
      <c r="L97" s="39" t="s">
        <v>687</v>
      </c>
      <c r="M97" s="38" t="s">
        <v>688</v>
      </c>
      <c r="N97" s="38" t="s">
        <v>689</v>
      </c>
      <c r="O97" s="37" t="s">
        <v>690</v>
      </c>
      <c r="P97" s="35" t="s">
        <v>691</v>
      </c>
      <c r="Q97" s="40" t="n">
        <v>-5.80111981664973</v>
      </c>
      <c r="R97" s="40" t="n">
        <v>-61.2857405846515</v>
      </c>
      <c r="S97" s="39" t="s">
        <v>155</v>
      </c>
      <c r="T97" s="41" t="s">
        <v>692</v>
      </c>
      <c r="U97" s="37" t="n">
        <v>69280000</v>
      </c>
      <c r="V97" s="42" t="s">
        <v>693</v>
      </c>
      <c r="W97" s="42"/>
      <c r="X97" s="42"/>
      <c r="Y97" s="42"/>
    </row>
    <row r="98" customFormat="false" ht="15" hidden="false" customHeight="true" outlineLevel="0" collapsed="false">
      <c r="A98" s="25" t="s">
        <v>335</v>
      </c>
      <c r="B98" s="11" t="str">
        <f aca="false">IF(OR(A98="AC",A98="AM",A98="AP",A98="PA",A98="RO",A98="RR",A98="TO"),"Manaus/AM",IF(OR(A98="AL",A98="BA",A98="CE",A98="MA",A98="PB",A98="PE",A98="PI",A98="RN",A98="SE"),"Recife/PE",IF(OR(A98="MT",A98="MS",A98="GO",A98="DF"),"Campo Grande/MS",IF(OR(A98="SC",A98="PR",A98="RS",A98="MG",A98="ES",A98="SP",A98="RJ"),"Curitiba/PR","VERIFICAR UF"))))</f>
        <v>Manaus/AM</v>
      </c>
      <c r="C98" s="26"/>
      <c r="D98" s="27"/>
      <c r="E98" s="28" t="n">
        <f aca="false">IFERROR(INDEX('ANEXO IV - Kits por Polo'!$F$2:$F$615,MATCH($M98&amp;"|"&amp;$K98&amp;"|"&amp;$A98&amp;"|"&amp;$J98,'ANEXO IV - Kits por Polo'!$I$2:$I$615,0)),0)</f>
        <v>37</v>
      </c>
      <c r="F98" s="28" t="n">
        <f aca="false">IFERROR(INDEX('ANEXO IV - Kits por Polo'!$G$2:$G$615,MATCH($M98&amp;"|"&amp;$K98&amp;"|"&amp;$A98&amp;"|"&amp;$J98,'ANEXO IV - Kits por Polo'!$I$2:$I$615,0)),0)</f>
        <v>399972</v>
      </c>
      <c r="G98" s="29" t="s">
        <v>694</v>
      </c>
      <c r="H98" s="28" t="n">
        <f aca="false">IFERROR(INDEX('ANEXO IV - Kits por Polo'!$H$2:$H$615,MATCH($M98&amp;"|"&amp;$K98&amp;"|"&amp;$A98&amp;"|"&amp;$J98,'ANEXO IV - Kits por Polo'!$I$2:$I$615,0)),0)</f>
        <v>2229.89</v>
      </c>
      <c r="I98" s="28" t="n">
        <f aca="false">MAX(F98/1000,H98*0.3)</f>
        <v>668.967</v>
      </c>
      <c r="J98" s="30" t="s">
        <v>604</v>
      </c>
      <c r="K98" s="31" t="s">
        <v>158</v>
      </c>
      <c r="L98" s="31" t="s">
        <v>159</v>
      </c>
      <c r="M98" s="30" t="s">
        <v>695</v>
      </c>
      <c r="N98" s="30" t="s">
        <v>695</v>
      </c>
      <c r="O98" s="29" t="s">
        <v>696</v>
      </c>
      <c r="P98" s="25" t="s">
        <v>697</v>
      </c>
      <c r="Q98" s="32" t="n">
        <v>-3.38163501829684</v>
      </c>
      <c r="R98" s="32" t="n">
        <v>-59.2559772345967</v>
      </c>
      <c r="S98" s="31" t="s">
        <v>235</v>
      </c>
      <c r="T98" s="33" t="s">
        <v>698</v>
      </c>
      <c r="U98" s="29" t="n">
        <v>69240000</v>
      </c>
      <c r="V98" s="34" t="s">
        <v>699</v>
      </c>
      <c r="W98" s="34"/>
      <c r="X98" s="34"/>
      <c r="Y98" s="34"/>
    </row>
    <row r="99" customFormat="false" ht="15" hidden="false" customHeight="true" outlineLevel="0" collapsed="false">
      <c r="A99" s="35" t="s">
        <v>335</v>
      </c>
      <c r="B99" s="11" t="str">
        <f aca="false">IF(OR(A99="AC",A99="AM",A99="AP",A99="PA",A99="RO",A99="RR",A99="TO"),"Manaus/AM",IF(OR(A99="AL",A99="BA",A99="CE",A99="MA",A99="PB",A99="PE",A99="PI",A99="RN",A99="SE"),"Recife/PE",IF(OR(A99="MT",A99="MS",A99="GO",A99="DF"),"Campo Grande/MS",IF(OR(A99="SC",A99="PR",A99="RS",A99="MG",A99="ES",A99="SP",A99="RJ"),"Curitiba/PR","VERIFICAR UF"))))</f>
        <v>Manaus/AM</v>
      </c>
      <c r="C99" s="26"/>
      <c r="D99" s="27"/>
      <c r="E99" s="36" t="n">
        <f aca="false">IFERROR(INDEX('ANEXO IV - Kits por Polo'!$F$2:$F$615,MATCH($M99&amp;"|"&amp;$K99&amp;"|"&amp;$A99&amp;"|"&amp;$J99,'ANEXO IV - Kits por Polo'!$I$2:$I$615,0)),0)</f>
        <v>20</v>
      </c>
      <c r="F99" s="36" t="n">
        <f aca="false">IFERROR(INDEX('ANEXO IV - Kits por Polo'!$G$2:$G$615,MATCH($M99&amp;"|"&amp;$K99&amp;"|"&amp;$A99&amp;"|"&amp;$J99,'ANEXO IV - Kits por Polo'!$I$2:$I$615,0)),0)</f>
        <v>228234</v>
      </c>
      <c r="G99" s="37" t="s">
        <v>700</v>
      </c>
      <c r="H99" s="36" t="n">
        <f aca="false">IFERROR(INDEX('ANEXO IV - Kits por Polo'!$H$2:$H$615,MATCH($M99&amp;"|"&amp;$K99&amp;"|"&amp;$A99&amp;"|"&amp;$J99,'ANEXO IV - Kits por Polo'!$I$2:$I$615,0)),0)</f>
        <v>1264.9</v>
      </c>
      <c r="I99" s="36" t="n">
        <f aca="false">MAX(F99/1000,H99*0.3)</f>
        <v>379.47</v>
      </c>
      <c r="J99" s="38" t="s">
        <v>604</v>
      </c>
      <c r="K99" s="39" t="s">
        <v>158</v>
      </c>
      <c r="L99" s="39" t="s">
        <v>159</v>
      </c>
      <c r="M99" s="38" t="s">
        <v>701</v>
      </c>
      <c r="N99" s="38" t="s">
        <v>702</v>
      </c>
      <c r="O99" s="37" t="s">
        <v>703</v>
      </c>
      <c r="P99" s="35" t="s">
        <v>704</v>
      </c>
      <c r="Q99" s="40" t="n">
        <v>-2.8209985946154</v>
      </c>
      <c r="R99" s="40" t="n">
        <v>-60.5033230293284</v>
      </c>
      <c r="S99" s="39" t="s">
        <v>500</v>
      </c>
      <c r="T99" s="41" t="s">
        <v>705</v>
      </c>
      <c r="U99" s="37" t="n">
        <v>69050000</v>
      </c>
      <c r="V99" s="42" t="s">
        <v>706</v>
      </c>
      <c r="W99" s="42"/>
      <c r="X99" s="42"/>
      <c r="Y99" s="42"/>
    </row>
    <row r="100" customFormat="false" ht="15" hidden="false" customHeight="true" outlineLevel="0" collapsed="false">
      <c r="A100" s="25" t="s">
        <v>335</v>
      </c>
      <c r="B100" s="11" t="str">
        <f aca="false">IF(OR(A100="AC",A100="AM",A100="AP",A100="PA",A100="RO",A100="RR",A100="TO"),"Manaus/AM",IF(OR(A100="AL",A100="BA",A100="CE",A100="MA",A100="PB",A100="PE",A100="PI",A100="RN",A100="SE"),"Recife/PE",IF(OR(A100="MT",A100="MS",A100="GO",A100="DF"),"Campo Grande/MS",IF(OR(A100="SC",A100="PR",A100="RS",A100="MG",A100="ES",A100="SP",A100="RJ"),"Curitiba/PR","VERIFICAR UF"))))</f>
        <v>Manaus/AM</v>
      </c>
      <c r="C100" s="26"/>
      <c r="D100" s="27"/>
      <c r="E100" s="28" t="n">
        <f aca="false">IFERROR(INDEX('ANEXO IV - Kits por Polo'!$F$2:$F$615,MATCH($M100&amp;"|"&amp;$K100&amp;"|"&amp;$A100&amp;"|"&amp;$J100,'ANEXO IV - Kits por Polo'!$I$2:$I$615,0)),0)</f>
        <v>59</v>
      </c>
      <c r="F100" s="28" t="n">
        <f aca="false">IFERROR(INDEX('ANEXO IV - Kits por Polo'!$G$2:$G$615,MATCH($M100&amp;"|"&amp;$K100&amp;"|"&amp;$A100&amp;"|"&amp;$J100,'ANEXO IV - Kits por Polo'!$I$2:$I$615,0)),0)</f>
        <v>416558</v>
      </c>
      <c r="G100" s="29" t="s">
        <v>603</v>
      </c>
      <c r="H100" s="28" t="n">
        <f aca="false">IFERROR(INDEX('ANEXO IV - Kits por Polo'!$H$2:$H$615,MATCH($M100&amp;"|"&amp;$K100&amp;"|"&amp;$A100&amp;"|"&amp;$J100,'ANEXO IV - Kits por Polo'!$I$2:$I$615,0)),0)</f>
        <v>2460.77</v>
      </c>
      <c r="I100" s="28" t="n">
        <f aca="false">MAX(F100/1000,H100*0.3)</f>
        <v>738.231</v>
      </c>
      <c r="J100" s="30" t="s">
        <v>604</v>
      </c>
      <c r="K100" s="31" t="s">
        <v>187</v>
      </c>
      <c r="L100" s="31" t="s">
        <v>187</v>
      </c>
      <c r="M100" s="30" t="s">
        <v>603</v>
      </c>
      <c r="N100" s="30" t="s">
        <v>707</v>
      </c>
      <c r="O100" s="29" t="s">
        <v>607</v>
      </c>
      <c r="P100" s="25" t="s">
        <v>708</v>
      </c>
      <c r="Q100" s="32" t="n">
        <v>-2.9138061562829</v>
      </c>
      <c r="R100" s="32" t="n">
        <v>-59.99187207887</v>
      </c>
      <c r="S100" s="31" t="s">
        <v>155</v>
      </c>
      <c r="T100" s="33" t="s">
        <v>709</v>
      </c>
      <c r="U100" s="29" t="n">
        <v>69230000</v>
      </c>
      <c r="V100" s="34" t="s">
        <v>710</v>
      </c>
      <c r="W100" s="34"/>
      <c r="X100" s="34"/>
      <c r="Y100" s="34"/>
    </row>
    <row r="101" customFormat="false" ht="15" hidden="false" customHeight="true" outlineLevel="0" collapsed="false">
      <c r="A101" s="35" t="s">
        <v>335</v>
      </c>
      <c r="B101" s="11" t="str">
        <f aca="false">IF(OR(A101="AC",A101="AM",A101="AP",A101="PA",A101="RO",A101="RR",A101="TO"),"Manaus/AM",IF(OR(A101="AL",A101="BA",A101="CE",A101="MA",A101="PB",A101="PE",A101="PI",A101="RN",A101="SE"),"Recife/PE",IF(OR(A101="MT",A101="MS",A101="GO",A101="DF"),"Campo Grande/MS",IF(OR(A101="SC",A101="PR",A101="RS",A101="MG",A101="ES",A101="SP",A101="RJ"),"Curitiba/PR","VERIFICAR UF"))))</f>
        <v>Manaus/AM</v>
      </c>
      <c r="C101" s="26"/>
      <c r="D101" s="27"/>
      <c r="E101" s="36" t="n">
        <f aca="false">IFERROR(INDEX('ANEXO IV - Kits por Polo'!$F$2:$F$615,MATCH($M101&amp;"|"&amp;$K101&amp;"|"&amp;$A101&amp;"|"&amp;$J101,'ANEXO IV - Kits por Polo'!$I$2:$I$615,0)),0)</f>
        <v>6</v>
      </c>
      <c r="F101" s="36" t="n">
        <f aca="false">IFERROR(INDEX('ANEXO IV - Kits por Polo'!$G$2:$G$615,MATCH($M101&amp;"|"&amp;$K101&amp;"|"&amp;$A101&amp;"|"&amp;$J101,'ANEXO IV - Kits por Polo'!$I$2:$I$615,0)),0)</f>
        <v>47694</v>
      </c>
      <c r="G101" s="37" t="s">
        <v>711</v>
      </c>
      <c r="H101" s="36" t="n">
        <f aca="false">IFERROR(INDEX('ANEXO IV - Kits por Polo'!$H$2:$H$615,MATCH($M101&amp;"|"&amp;$K101&amp;"|"&amp;$A101&amp;"|"&amp;$J101,'ANEXO IV - Kits por Polo'!$I$2:$I$615,0)),0)</f>
        <v>276.64</v>
      </c>
      <c r="I101" s="36" t="n">
        <f aca="false">MAX(F101/1000,H101*0.3)</f>
        <v>82.992</v>
      </c>
      <c r="J101" s="38" t="s">
        <v>604</v>
      </c>
      <c r="K101" s="39" t="s">
        <v>543</v>
      </c>
      <c r="L101" s="39" t="s">
        <v>712</v>
      </c>
      <c r="M101" s="38" t="s">
        <v>711</v>
      </c>
      <c r="N101" s="38" t="s">
        <v>713</v>
      </c>
      <c r="O101" s="37" t="s">
        <v>714</v>
      </c>
      <c r="P101" s="35" t="s">
        <v>715</v>
      </c>
      <c r="Q101" s="40" t="n">
        <v>-2.63504946851273</v>
      </c>
      <c r="R101" s="40" t="n">
        <v>-60.9430067004389</v>
      </c>
      <c r="S101" s="39" t="s">
        <v>155</v>
      </c>
      <c r="T101" s="41" t="s">
        <v>716</v>
      </c>
      <c r="U101" s="37" t="n">
        <v>69730000</v>
      </c>
      <c r="V101" s="42" t="s">
        <v>717</v>
      </c>
      <c r="W101" s="42"/>
      <c r="X101" s="42"/>
      <c r="Y101" s="42"/>
    </row>
    <row r="102" customFormat="false" ht="15" hidden="false" customHeight="true" outlineLevel="0" collapsed="false">
      <c r="A102" s="25" t="s">
        <v>335</v>
      </c>
      <c r="B102" s="11" t="str">
        <f aca="false">IF(OR(A102="AC",A102="AM",A102="AP",A102="PA",A102="RO",A102="RR",A102="TO"),"Manaus/AM",IF(OR(A102="AL",A102="BA",A102="CE",A102="MA",A102="PB",A102="PE",A102="PI",A102="RN",A102="SE"),"Recife/PE",IF(OR(A102="MT",A102="MS",A102="GO",A102="DF"),"Campo Grande/MS",IF(OR(A102="SC",A102="PR",A102="RS",A102="MG",A102="ES",A102="SP",A102="RJ"),"Curitiba/PR","VERIFICAR UF"))))</f>
        <v>Manaus/AM</v>
      </c>
      <c r="C102" s="26"/>
      <c r="D102" s="27"/>
      <c r="E102" s="28" t="n">
        <f aca="false">IFERROR(INDEX('ANEXO IV - Kits por Polo'!$F$2:$F$615,MATCH($M102&amp;"|"&amp;$K102&amp;"|"&amp;$A102&amp;"|"&amp;$J102,'ANEXO IV - Kits por Polo'!$I$2:$I$615,0)),0)</f>
        <v>76</v>
      </c>
      <c r="F102" s="28" t="n">
        <f aca="false">IFERROR(INDEX('ANEXO IV - Kits por Polo'!$G$2:$G$615,MATCH($M102&amp;"|"&amp;$K102&amp;"|"&amp;$A102&amp;"|"&amp;$J102,'ANEXO IV - Kits por Polo'!$I$2:$I$615,0)),0)</f>
        <v>801992</v>
      </c>
      <c r="G102" s="29" t="s">
        <v>694</v>
      </c>
      <c r="H102" s="28" t="n">
        <f aca="false">IFERROR(INDEX('ANEXO IV - Kits por Polo'!$H$2:$H$615,MATCH($M102&amp;"|"&amp;$K102&amp;"|"&amp;$A102&amp;"|"&amp;$J102,'ANEXO IV - Kits por Polo'!$I$2:$I$615,0)),0)</f>
        <v>4483.44</v>
      </c>
      <c r="I102" s="28" t="n">
        <f aca="false">MAX(F102/1000,H102*0.3)</f>
        <v>1345.032</v>
      </c>
      <c r="J102" s="30" t="s">
        <v>604</v>
      </c>
      <c r="K102" s="31" t="s">
        <v>158</v>
      </c>
      <c r="L102" s="31" t="s">
        <v>166</v>
      </c>
      <c r="M102" s="30" t="s">
        <v>718</v>
      </c>
      <c r="N102" s="30" t="s">
        <v>719</v>
      </c>
      <c r="O102" s="29" t="s">
        <v>720</v>
      </c>
      <c r="P102" s="25" t="s">
        <v>721</v>
      </c>
      <c r="Q102" s="32" t="n">
        <v>-3.5805622516498</v>
      </c>
      <c r="R102" s="32" t="n">
        <v>-59.1308951659077</v>
      </c>
      <c r="S102" s="31" t="s">
        <v>500</v>
      </c>
      <c r="T102" s="33" t="s">
        <v>722</v>
      </c>
      <c r="U102" s="29" t="n">
        <v>69240000</v>
      </c>
      <c r="V102" s="34" t="s">
        <v>723</v>
      </c>
      <c r="W102" s="34"/>
      <c r="X102" s="34"/>
      <c r="Y102" s="34"/>
    </row>
    <row r="103" customFormat="false" ht="15" hidden="false" customHeight="true" outlineLevel="0" collapsed="false">
      <c r="A103" s="35" t="s">
        <v>335</v>
      </c>
      <c r="B103" s="11" t="str">
        <f aca="false">IF(OR(A103="AC",A103="AM",A103="AP",A103="PA",A103="RO",A103="RR",A103="TO"),"Manaus/AM",IF(OR(A103="AL",A103="BA",A103="CE",A103="MA",A103="PB",A103="PE",A103="PI",A103="RN",A103="SE"),"Recife/PE",IF(OR(A103="MT",A103="MS",A103="GO",A103="DF"),"Campo Grande/MS",IF(OR(A103="SC",A103="PR",A103="RS",A103="MG",A103="ES",A103="SP",A103="RJ"),"Curitiba/PR","VERIFICAR UF"))))</f>
        <v>Manaus/AM</v>
      </c>
      <c r="C103" s="26"/>
      <c r="D103" s="27"/>
      <c r="E103" s="36" t="n">
        <f aca="false">IFERROR(INDEX('ANEXO IV - Kits por Polo'!$F$2:$F$615,MATCH($M103&amp;"|"&amp;$K103&amp;"|"&amp;$A103&amp;"|"&amp;$J103,'ANEXO IV - Kits por Polo'!$I$2:$I$615,0)),0)</f>
        <v>31</v>
      </c>
      <c r="F103" s="36" t="n">
        <f aca="false">IFERROR(INDEX('ANEXO IV - Kits por Polo'!$G$2:$G$615,MATCH($M103&amp;"|"&amp;$K103&amp;"|"&amp;$A103&amp;"|"&amp;$J103,'ANEXO IV - Kits por Polo'!$I$2:$I$615,0)),0)</f>
        <v>340406</v>
      </c>
      <c r="G103" s="37" t="s">
        <v>630</v>
      </c>
      <c r="H103" s="36" t="n">
        <f aca="false">IFERROR(INDEX('ANEXO IV - Kits por Polo'!$H$2:$H$615,MATCH($M103&amp;"|"&amp;$K103&amp;"|"&amp;$A103&amp;"|"&amp;$J103,'ANEXO IV - Kits por Polo'!$I$2:$I$615,0)),0)</f>
        <v>1894.49</v>
      </c>
      <c r="I103" s="36" t="n">
        <f aca="false">MAX(F103/1000,H103*0.3)</f>
        <v>568.347</v>
      </c>
      <c r="J103" s="38" t="s">
        <v>604</v>
      </c>
      <c r="K103" s="39" t="s">
        <v>158</v>
      </c>
      <c r="L103" s="39" t="s">
        <v>159</v>
      </c>
      <c r="M103" s="38" t="s">
        <v>724</v>
      </c>
      <c r="N103" s="38" t="s">
        <v>724</v>
      </c>
      <c r="O103" s="37" t="s">
        <v>725</v>
      </c>
      <c r="P103" s="35" t="s">
        <v>726</v>
      </c>
      <c r="Q103" s="40" t="n">
        <v>-5.5505570122804</v>
      </c>
      <c r="R103" s="40" t="n">
        <v>-60.7852772157041</v>
      </c>
      <c r="S103" s="39" t="s">
        <v>500</v>
      </c>
      <c r="T103" s="41" t="s">
        <v>727</v>
      </c>
      <c r="U103" s="37" t="n">
        <v>69280000</v>
      </c>
      <c r="V103" s="42" t="s">
        <v>728</v>
      </c>
      <c r="W103" s="42"/>
      <c r="X103" s="42"/>
      <c r="Y103" s="42"/>
    </row>
    <row r="104" customFormat="false" ht="15" hidden="false" customHeight="true" outlineLevel="0" collapsed="false">
      <c r="A104" s="25" t="s">
        <v>335</v>
      </c>
      <c r="B104" s="11" t="str">
        <f aca="false">IF(OR(A104="AC",A104="AM",A104="AP",A104="PA",A104="RO",A104="RR",A104="TO"),"Manaus/AM",IF(OR(A104="AL",A104="BA",A104="CE",A104="MA",A104="PB",A104="PE",A104="PI",A104="RN",A104="SE"),"Recife/PE",IF(OR(A104="MT",A104="MS",A104="GO",A104="DF"),"Campo Grande/MS",IF(OR(A104="SC",A104="PR",A104="RS",A104="MG",A104="ES",A104="SP",A104="RJ"),"Curitiba/PR","VERIFICAR UF"))))</f>
        <v>Manaus/AM</v>
      </c>
      <c r="C104" s="26"/>
      <c r="D104" s="27"/>
      <c r="E104" s="28" t="n">
        <f aca="false">IFERROR(INDEX('ANEXO IV - Kits por Polo'!$F$2:$F$615,MATCH($M104&amp;"|"&amp;$K104&amp;"|"&amp;$A104&amp;"|"&amp;$J104,'ANEXO IV - Kits por Polo'!$I$2:$I$615,0)),0)</f>
        <v>6</v>
      </c>
      <c r="F104" s="28" t="n">
        <f aca="false">IFERROR(INDEX('ANEXO IV - Kits por Polo'!$G$2:$G$615,MATCH($M104&amp;"|"&amp;$K104&amp;"|"&amp;$A104&amp;"|"&amp;$J104,'ANEXO IV - Kits por Polo'!$I$2:$I$615,0)),0)</f>
        <v>59566</v>
      </c>
      <c r="G104" s="29" t="s">
        <v>729</v>
      </c>
      <c r="H104" s="28" t="n">
        <f aca="false">IFERROR(INDEX('ANEXO IV - Kits por Polo'!$H$2:$H$615,MATCH($M104&amp;"|"&amp;$K104&amp;"|"&amp;$A104&amp;"|"&amp;$J104,'ANEXO IV - Kits por Polo'!$I$2:$I$615,0)),0)</f>
        <v>335.4</v>
      </c>
      <c r="I104" s="28" t="n">
        <f aca="false">MAX(F104/1000,H104*0.3)</f>
        <v>100.62</v>
      </c>
      <c r="J104" s="30" t="s">
        <v>604</v>
      </c>
      <c r="K104" s="31" t="s">
        <v>543</v>
      </c>
      <c r="L104" s="31" t="s">
        <v>712</v>
      </c>
      <c r="M104" s="30" t="s">
        <v>729</v>
      </c>
      <c r="N104" s="30" t="s">
        <v>729</v>
      </c>
      <c r="O104" s="29" t="s">
        <v>112</v>
      </c>
      <c r="P104" s="25" t="s">
        <v>730</v>
      </c>
      <c r="Q104" s="32" t="n">
        <v>-2.93630845947691</v>
      </c>
      <c r="R104" s="32" t="n">
        <v>-58.5613605418526</v>
      </c>
      <c r="S104" s="31" t="s">
        <v>235</v>
      </c>
      <c r="T104" s="33" t="s">
        <v>731</v>
      </c>
      <c r="U104" s="29" t="n">
        <v>69114000</v>
      </c>
      <c r="V104" s="34" t="s">
        <v>732</v>
      </c>
      <c r="W104" s="34"/>
      <c r="X104" s="34"/>
      <c r="Y104" s="34"/>
    </row>
    <row r="105" customFormat="false" ht="15" hidden="false" customHeight="true" outlineLevel="0" collapsed="false">
      <c r="A105" s="35" t="s">
        <v>335</v>
      </c>
      <c r="B105" s="11" t="str">
        <f aca="false">IF(OR(A105="AC",A105="AM",A105="AP",A105="PA",A105="RO",A105="RR",A105="TO"),"Manaus/AM",IF(OR(A105="AL",A105="BA",A105="CE",A105="MA",A105="PB",A105="PE",A105="PI",A105="RN",A105="SE"),"Recife/PE",IF(OR(A105="MT",A105="MS",A105="GO",A105="DF"),"Campo Grande/MS",IF(OR(A105="SC",A105="PR",A105="RS",A105="MG",A105="ES",A105="SP",A105="RJ"),"Curitiba/PR","VERIFICAR UF"))))</f>
        <v>Manaus/AM</v>
      </c>
      <c r="C105" s="26"/>
      <c r="D105" s="27"/>
      <c r="E105" s="36" t="n">
        <f aca="false">IFERROR(INDEX('ANEXO IV - Kits por Polo'!$F$2:$F$615,MATCH($M105&amp;"|"&amp;$K105&amp;"|"&amp;$A105&amp;"|"&amp;$J105,'ANEXO IV - Kits por Polo'!$I$2:$I$615,0)),0)</f>
        <v>12</v>
      </c>
      <c r="F105" s="36" t="n">
        <f aca="false">IFERROR(INDEX('ANEXO IV - Kits por Polo'!$G$2:$G$615,MATCH($M105&amp;"|"&amp;$K105&amp;"|"&amp;$A105&amp;"|"&amp;$J105,'ANEXO IV - Kits por Polo'!$I$2:$I$615,0)),0)</f>
        <v>119132</v>
      </c>
      <c r="G105" s="37" t="s">
        <v>733</v>
      </c>
      <c r="H105" s="36" t="n">
        <f aca="false">IFERROR(INDEX('ANEXO IV - Kits por Polo'!$H$2:$H$615,MATCH($M105&amp;"|"&amp;$K105&amp;"|"&amp;$A105&amp;"|"&amp;$J105,'ANEXO IV - Kits por Polo'!$I$2:$I$615,0)),0)</f>
        <v>670.8</v>
      </c>
      <c r="I105" s="36" t="n">
        <f aca="false">MAX(F105/1000,H105*0.3)</f>
        <v>201.24</v>
      </c>
      <c r="J105" s="38" t="s">
        <v>604</v>
      </c>
      <c r="K105" s="39" t="s">
        <v>158</v>
      </c>
      <c r="L105" s="39" t="s">
        <v>166</v>
      </c>
      <c r="M105" s="38" t="s">
        <v>733</v>
      </c>
      <c r="N105" s="38" t="s">
        <v>734</v>
      </c>
      <c r="O105" s="37" t="s">
        <v>735</v>
      </c>
      <c r="P105" s="35" t="s">
        <v>736</v>
      </c>
      <c r="Q105" s="40" t="n">
        <v>-2.53671305500017</v>
      </c>
      <c r="R105" s="40" t="n">
        <v>-57.7616322239954</v>
      </c>
      <c r="S105" s="39" t="s">
        <v>500</v>
      </c>
      <c r="T105" s="41" t="s">
        <v>737</v>
      </c>
      <c r="U105" s="37" t="n">
        <v>69130000</v>
      </c>
      <c r="V105" s="42" t="s">
        <v>738</v>
      </c>
      <c r="W105" s="42"/>
      <c r="X105" s="42"/>
      <c r="Y105" s="42"/>
    </row>
    <row r="106" customFormat="false" ht="15" hidden="false" customHeight="true" outlineLevel="0" collapsed="false">
      <c r="A106" s="25" t="s">
        <v>335</v>
      </c>
      <c r="B106" s="11" t="str">
        <f aca="false">IF(OR(A106="AC",A106="AM",A106="AP",A106="PA",A106="RO",A106="RR",A106="TO"),"Manaus/AM",IF(OR(A106="AL",A106="BA",A106="CE",A106="MA",A106="PB",A106="PE",A106="PI",A106="RN",A106="SE"),"Recife/PE",IF(OR(A106="MT",A106="MS",A106="GO",A106="DF"),"Campo Grande/MS",IF(OR(A106="SC",A106="PR",A106="RS",A106="MG",A106="ES",A106="SP",A106="RJ"),"Curitiba/PR","VERIFICAR UF"))))</f>
        <v>Manaus/AM</v>
      </c>
      <c r="C106" s="26"/>
      <c r="D106" s="27"/>
      <c r="E106" s="28" t="n">
        <f aca="false">IFERROR(INDEX('ANEXO IV - Kits por Polo'!$F$2:$F$615,MATCH($M106&amp;"|"&amp;$K106&amp;"|"&amp;$A106&amp;"|"&amp;$J106,'ANEXO IV - Kits por Polo'!$I$2:$I$615,0)),0)</f>
        <v>37</v>
      </c>
      <c r="F106" s="28" t="n">
        <f aca="false">IFERROR(INDEX('ANEXO IV - Kits por Polo'!$G$2:$G$615,MATCH($M106&amp;"|"&amp;$K106&amp;"|"&amp;$A106&amp;"|"&amp;$J106,'ANEXO IV - Kits por Polo'!$I$2:$I$615,0)),0)</f>
        <v>398830</v>
      </c>
      <c r="G106" s="29" t="s">
        <v>739</v>
      </c>
      <c r="H106" s="28" t="n">
        <f aca="false">IFERROR(INDEX('ANEXO IV - Kits por Polo'!$H$2:$H$615,MATCH($M106&amp;"|"&amp;$K106&amp;"|"&amp;$A106&amp;"|"&amp;$J106,'ANEXO IV - Kits por Polo'!$I$2:$I$615,0)),0)</f>
        <v>2221.375</v>
      </c>
      <c r="I106" s="28" t="n">
        <f aca="false">MAX(F106/1000,H106*0.3)</f>
        <v>666.4125</v>
      </c>
      <c r="J106" s="30" t="s">
        <v>740</v>
      </c>
      <c r="K106" s="31" t="s">
        <v>158</v>
      </c>
      <c r="L106" s="31" t="s">
        <v>159</v>
      </c>
      <c r="M106" s="30" t="s">
        <v>741</v>
      </c>
      <c r="N106" s="30" t="s">
        <v>741</v>
      </c>
      <c r="O106" s="29" t="s">
        <v>742</v>
      </c>
      <c r="P106" s="25" t="s">
        <v>743</v>
      </c>
      <c r="Q106" s="32" t="n">
        <v>-5.89688464069687</v>
      </c>
      <c r="R106" s="32" t="n">
        <v>-64.6412440164045</v>
      </c>
      <c r="S106" s="31" t="s">
        <v>500</v>
      </c>
      <c r="T106" s="33" t="s">
        <v>744</v>
      </c>
      <c r="U106" s="29" t="n">
        <v>69480000</v>
      </c>
      <c r="V106" s="34" t="s">
        <v>745</v>
      </c>
      <c r="W106" s="34"/>
      <c r="X106" s="34"/>
      <c r="Y106" s="34"/>
    </row>
    <row r="107" customFormat="false" ht="15" hidden="false" customHeight="true" outlineLevel="0" collapsed="false">
      <c r="A107" s="35" t="s">
        <v>335</v>
      </c>
      <c r="B107" s="11" t="str">
        <f aca="false">IF(OR(A107="AC",A107="AM",A107="AP",A107="PA",A107="RO",A107="RR",A107="TO"),"Manaus/AM",IF(OR(A107="AL",A107="BA",A107="CE",A107="MA",A107="PB",A107="PE",A107="PI",A107="RN",A107="SE"),"Recife/PE",IF(OR(A107="MT",A107="MS",A107="GO",A107="DF"),"Campo Grande/MS",IF(OR(A107="SC",A107="PR",A107="RS",A107="MG",A107="ES",A107="SP",A107="RJ"),"Curitiba/PR","VERIFICAR UF"))))</f>
        <v>Manaus/AM</v>
      </c>
      <c r="C107" s="26"/>
      <c r="D107" s="27"/>
      <c r="E107" s="36" t="n">
        <f aca="false">IFERROR(INDEX('ANEXO IV - Kits por Polo'!$F$2:$F$615,MATCH($M107&amp;"|"&amp;$K107&amp;"|"&amp;$A107&amp;"|"&amp;$J107,'ANEXO IV - Kits por Polo'!$I$2:$I$615,0)),0)</f>
        <v>15</v>
      </c>
      <c r="F107" s="36" t="n">
        <f aca="false">IFERROR(INDEX('ANEXO IV - Kits por Polo'!$G$2:$G$615,MATCH($M107&amp;"|"&amp;$K107&amp;"|"&amp;$A107&amp;"|"&amp;$J107,'ANEXO IV - Kits por Polo'!$I$2:$I$615,0)),0)</f>
        <v>138869</v>
      </c>
      <c r="G107" s="37" t="s">
        <v>746</v>
      </c>
      <c r="H107" s="36" t="n">
        <f aca="false">IFERROR(INDEX('ANEXO IV - Kits por Polo'!$H$2:$H$615,MATCH($M107&amp;"|"&amp;$K107&amp;"|"&amp;$A107&amp;"|"&amp;$J107,'ANEXO IV - Kits por Polo'!$I$2:$I$615,0)),0)</f>
        <v>785.915</v>
      </c>
      <c r="I107" s="36" t="n">
        <f aca="false">MAX(F107/1000,H107*0.3)</f>
        <v>235.7745</v>
      </c>
      <c r="J107" s="38" t="s">
        <v>740</v>
      </c>
      <c r="K107" s="39" t="s">
        <v>158</v>
      </c>
      <c r="L107" s="39" t="s">
        <v>159</v>
      </c>
      <c r="M107" s="38" t="s">
        <v>747</v>
      </c>
      <c r="N107" s="38" t="s">
        <v>747</v>
      </c>
      <c r="O107" s="37" t="s">
        <v>748</v>
      </c>
      <c r="P107" s="35" t="s">
        <v>749</v>
      </c>
      <c r="Q107" s="40" t="n">
        <v>-7.30550547264094</v>
      </c>
      <c r="R107" s="40" t="n">
        <v>-65.2605023217673</v>
      </c>
      <c r="S107" s="39" t="s">
        <v>351</v>
      </c>
      <c r="T107" s="41" t="s">
        <v>750</v>
      </c>
      <c r="U107" s="37" t="n">
        <v>69830000</v>
      </c>
      <c r="V107" s="42" t="s">
        <v>751</v>
      </c>
      <c r="W107" s="42"/>
      <c r="X107" s="42"/>
      <c r="Y107" s="42"/>
    </row>
    <row r="108" customFormat="false" ht="15" hidden="false" customHeight="true" outlineLevel="0" collapsed="false">
      <c r="A108" s="25" t="s">
        <v>335</v>
      </c>
      <c r="B108" s="11" t="str">
        <f aca="false">IF(OR(A108="AC",A108="AM",A108="AP",A108="PA",A108="RO",A108="RR",A108="TO"),"Manaus/AM",IF(OR(A108="AL",A108="BA",A108="CE",A108="MA",A108="PB",A108="PE",A108="PI",A108="RN",A108="SE"),"Recife/PE",IF(OR(A108="MT",A108="MS",A108="GO",A108="DF"),"Campo Grande/MS",IF(OR(A108="SC",A108="PR",A108="RS",A108="MG",A108="ES",A108="SP",A108="RJ"),"Curitiba/PR","VERIFICAR UF"))))</f>
        <v>Manaus/AM</v>
      </c>
      <c r="C108" s="26"/>
      <c r="D108" s="27"/>
      <c r="E108" s="28" t="n">
        <f aca="false">IFERROR(INDEX('ANEXO IV - Kits por Polo'!$F$2:$F$615,MATCH($M108&amp;"|"&amp;$K108&amp;"|"&amp;$A108&amp;"|"&amp;$J108,'ANEXO IV - Kits por Polo'!$I$2:$I$615,0)),0)</f>
        <v>9</v>
      </c>
      <c r="F108" s="28" t="n">
        <f aca="false">IFERROR(INDEX('ANEXO IV - Kits por Polo'!$G$2:$G$615,MATCH($M108&amp;"|"&amp;$K108&amp;"|"&amp;$A108&amp;"|"&amp;$J108,'ANEXO IV - Kits por Polo'!$I$2:$I$615,0)),0)</f>
        <v>86381</v>
      </c>
      <c r="G108" s="29" t="s">
        <v>746</v>
      </c>
      <c r="H108" s="28" t="n">
        <f aca="false">IFERROR(INDEX('ANEXO IV - Kits por Polo'!$H$2:$H$615,MATCH($M108&amp;"|"&amp;$K108&amp;"|"&amp;$A108&amp;"|"&amp;$J108,'ANEXO IV - Kits por Polo'!$I$2:$I$615,0)),0)</f>
        <v>488.41</v>
      </c>
      <c r="I108" s="28" t="n">
        <f aca="false">MAX(F108/1000,H108*0.3)</f>
        <v>146.523</v>
      </c>
      <c r="J108" s="30" t="s">
        <v>740</v>
      </c>
      <c r="K108" s="31" t="s">
        <v>543</v>
      </c>
      <c r="L108" s="31" t="s">
        <v>712</v>
      </c>
      <c r="M108" s="30" t="s">
        <v>747</v>
      </c>
      <c r="N108" s="30" t="s">
        <v>752</v>
      </c>
      <c r="O108" s="29" t="s">
        <v>753</v>
      </c>
      <c r="P108" s="25" t="s">
        <v>754</v>
      </c>
      <c r="Q108" s="32" t="n">
        <v>-7.26095833333333</v>
      </c>
      <c r="R108" s="32" t="n">
        <v>-65.3608361111111</v>
      </c>
      <c r="S108" s="31" t="s">
        <v>235</v>
      </c>
      <c r="T108" s="33" t="s">
        <v>755</v>
      </c>
      <c r="U108" s="29" t="n">
        <v>69830000</v>
      </c>
      <c r="V108" s="34" t="s">
        <v>756</v>
      </c>
      <c r="W108" s="34"/>
      <c r="X108" s="34"/>
      <c r="Y108" s="34"/>
    </row>
    <row r="109" customFormat="false" ht="15" hidden="false" customHeight="true" outlineLevel="0" collapsed="false">
      <c r="A109" s="35" t="s">
        <v>335</v>
      </c>
      <c r="B109" s="11" t="str">
        <f aca="false">IF(OR(A109="AC",A109="AM",A109="AP",A109="PA",A109="RO",A109="RR",A109="TO"),"Manaus/AM",IF(OR(A109="AL",A109="BA",A109="CE",A109="MA",A109="PB",A109="PE",A109="PI",A109="RN",A109="SE"),"Recife/PE",IF(OR(A109="MT",A109="MS",A109="GO",A109="DF"),"Campo Grande/MS",IF(OR(A109="SC",A109="PR",A109="RS",A109="MG",A109="ES",A109="SP",A109="RJ"),"Curitiba/PR","VERIFICAR UF"))))</f>
        <v>Manaus/AM</v>
      </c>
      <c r="C109" s="26"/>
      <c r="D109" s="27"/>
      <c r="E109" s="36" t="n">
        <f aca="false">IFERROR(INDEX('ANEXO IV - Kits por Polo'!$F$2:$F$615,MATCH($M109&amp;"|"&amp;$K109&amp;"|"&amp;$A109&amp;"|"&amp;$J109,'ANEXO IV - Kits por Polo'!$I$2:$I$615,0)),0)</f>
        <v>35</v>
      </c>
      <c r="F109" s="36" t="n">
        <f aca="false">IFERROR(INDEX('ANEXO IV - Kits por Polo'!$G$2:$G$615,MATCH($M109&amp;"|"&amp;$K109&amp;"|"&amp;$A109&amp;"|"&amp;$J109,'ANEXO IV - Kits por Polo'!$I$2:$I$615,0)),0)</f>
        <v>403861</v>
      </c>
      <c r="G109" s="37" t="s">
        <v>746</v>
      </c>
      <c r="H109" s="36" t="n">
        <f aca="false">IFERROR(INDEX('ANEXO IV - Kits por Polo'!$H$2:$H$615,MATCH($M109&amp;"|"&amp;$K109&amp;"|"&amp;$A109&amp;"|"&amp;$J109,'ANEXO IV - Kits por Polo'!$I$2:$I$615,0)),0)</f>
        <v>2235.61</v>
      </c>
      <c r="I109" s="36" t="n">
        <f aca="false">MAX(F109/1000,H109*0.3)</f>
        <v>670.683</v>
      </c>
      <c r="J109" s="38" t="s">
        <v>740</v>
      </c>
      <c r="K109" s="39" t="s">
        <v>158</v>
      </c>
      <c r="L109" s="39" t="s">
        <v>159</v>
      </c>
      <c r="M109" s="38" t="s">
        <v>757</v>
      </c>
      <c r="N109" s="38" t="s">
        <v>757</v>
      </c>
      <c r="O109" s="37" t="s">
        <v>758</v>
      </c>
      <c r="P109" s="35" t="s">
        <v>759</v>
      </c>
      <c r="Q109" s="40" t="n">
        <v>-7.2786915314193</v>
      </c>
      <c r="R109" s="40" t="n">
        <v>-64.7973903098913</v>
      </c>
      <c r="S109" s="39" t="s">
        <v>235</v>
      </c>
      <c r="T109" s="41" t="s">
        <v>760</v>
      </c>
      <c r="U109" s="37" t="n">
        <v>69830000</v>
      </c>
      <c r="V109" s="42" t="s">
        <v>761</v>
      </c>
      <c r="W109" s="42"/>
      <c r="X109" s="42"/>
      <c r="Y109" s="42"/>
    </row>
    <row r="110" customFormat="false" ht="15" hidden="false" customHeight="true" outlineLevel="0" collapsed="false">
      <c r="A110" s="25" t="s">
        <v>335</v>
      </c>
      <c r="B110" s="11" t="str">
        <f aca="false">IF(OR(A110="AC",A110="AM",A110="AP",A110="PA",A110="RO",A110="RR",A110="TO"),"Manaus/AM",IF(OR(A110="AL",A110="BA",A110="CE",A110="MA",A110="PB",A110="PE",A110="PI",A110="RN",A110="SE"),"Recife/PE",IF(OR(A110="MT",A110="MS",A110="GO",A110="DF"),"Campo Grande/MS",IF(OR(A110="SC",A110="PR",A110="RS",A110="MG",A110="ES",A110="SP",A110="RJ"),"Curitiba/PR","VERIFICAR UF"))))</f>
        <v>Manaus/AM</v>
      </c>
      <c r="C110" s="26"/>
      <c r="D110" s="27"/>
      <c r="E110" s="28" t="n">
        <f aca="false">IFERROR(INDEX('ANEXO IV - Kits por Polo'!$F$2:$F$615,MATCH($M110&amp;"|"&amp;$K110&amp;"|"&amp;$A110&amp;"|"&amp;$J110,'ANEXO IV - Kits por Polo'!$I$2:$I$615,0)),0)</f>
        <v>31</v>
      </c>
      <c r="F110" s="28" t="n">
        <f aca="false">IFERROR(INDEX('ANEXO IV - Kits por Polo'!$G$2:$G$615,MATCH($M110&amp;"|"&amp;$K110&amp;"|"&amp;$A110&amp;"|"&amp;$J110,'ANEXO IV - Kits por Polo'!$I$2:$I$615,0)),0)</f>
        <v>316662</v>
      </c>
      <c r="G110" s="29" t="s">
        <v>746</v>
      </c>
      <c r="H110" s="28" t="n">
        <f aca="false">IFERROR(INDEX('ANEXO IV - Kits por Polo'!$H$2:$H$615,MATCH($M110&amp;"|"&amp;$K110&amp;"|"&amp;$A110&amp;"|"&amp;$J110,'ANEXO IV - Kits por Polo'!$I$2:$I$615,0)),0)</f>
        <v>1776.97</v>
      </c>
      <c r="I110" s="28" t="n">
        <f aca="false">MAX(F110/1000,H110*0.3)</f>
        <v>533.091</v>
      </c>
      <c r="J110" s="30" t="s">
        <v>740</v>
      </c>
      <c r="K110" s="31" t="s">
        <v>158</v>
      </c>
      <c r="L110" s="31" t="s">
        <v>159</v>
      </c>
      <c r="M110" s="30" t="s">
        <v>762</v>
      </c>
      <c r="N110" s="30" t="s">
        <v>762</v>
      </c>
      <c r="O110" s="29" t="s">
        <v>763</v>
      </c>
      <c r="P110" s="25" t="s">
        <v>764</v>
      </c>
      <c r="Q110" s="32" t="n">
        <v>-7.51374895455475</v>
      </c>
      <c r="R110" s="32" t="n">
        <v>-65.2663852624355</v>
      </c>
      <c r="S110" s="31" t="s">
        <v>351</v>
      </c>
      <c r="T110" s="33" t="s">
        <v>765</v>
      </c>
      <c r="U110" s="29" t="n">
        <v>69830000</v>
      </c>
      <c r="V110" s="34" t="s">
        <v>766</v>
      </c>
      <c r="W110" s="34"/>
      <c r="X110" s="34"/>
      <c r="Y110" s="34"/>
    </row>
    <row r="111" customFormat="false" ht="15" hidden="false" customHeight="true" outlineLevel="0" collapsed="false">
      <c r="A111" s="35" t="s">
        <v>335</v>
      </c>
      <c r="B111" s="11" t="str">
        <f aca="false">IF(OR(A111="AC",A111="AM",A111="AP",A111="PA",A111="RO",A111="RR",A111="TO"),"Manaus/AM",IF(OR(A111="AL",A111="BA",A111="CE",A111="MA",A111="PB",A111="PE",A111="PI",A111="RN",A111="SE"),"Recife/PE",IF(OR(A111="MT",A111="MS",A111="GO",A111="DF"),"Campo Grande/MS",IF(OR(A111="SC",A111="PR",A111="RS",A111="MG",A111="ES",A111="SP",A111="RJ"),"Curitiba/PR","VERIFICAR UF"))))</f>
        <v>Manaus/AM</v>
      </c>
      <c r="C111" s="26"/>
      <c r="D111" s="27"/>
      <c r="E111" s="36" t="n">
        <f aca="false">IFERROR(INDEX('ANEXO IV - Kits por Polo'!$F$2:$F$615,MATCH($M111&amp;"|"&amp;$K111&amp;"|"&amp;$A111&amp;"|"&amp;$J111,'ANEXO IV - Kits por Polo'!$I$2:$I$615,0)),0)</f>
        <v>32</v>
      </c>
      <c r="F111" s="36" t="n">
        <f aca="false">IFERROR(INDEX('ANEXO IV - Kits por Polo'!$G$2:$G$615,MATCH($M111&amp;"|"&amp;$K111&amp;"|"&amp;$A111&amp;"|"&amp;$J111,'ANEXO IV - Kits por Polo'!$I$2:$I$615,0)),0)</f>
        <v>341430</v>
      </c>
      <c r="G111" s="37" t="s">
        <v>746</v>
      </c>
      <c r="H111" s="36" t="n">
        <f aca="false">IFERROR(INDEX('ANEXO IV - Kits por Polo'!$H$2:$H$615,MATCH($M111&amp;"|"&amp;$K111&amp;"|"&amp;$A111&amp;"|"&amp;$J111,'ANEXO IV - Kits por Polo'!$I$2:$I$615,0)),0)</f>
        <v>1906.32</v>
      </c>
      <c r="I111" s="36" t="n">
        <f aca="false">MAX(F111/1000,H111*0.3)</f>
        <v>571.896</v>
      </c>
      <c r="J111" s="38" t="s">
        <v>740</v>
      </c>
      <c r="K111" s="39" t="s">
        <v>158</v>
      </c>
      <c r="L111" s="39" t="s">
        <v>159</v>
      </c>
      <c r="M111" s="38" t="s">
        <v>767</v>
      </c>
      <c r="N111" s="38" t="s">
        <v>768</v>
      </c>
      <c r="O111" s="37" t="s">
        <v>769</v>
      </c>
      <c r="P111" s="35" t="s">
        <v>770</v>
      </c>
      <c r="Q111" s="40" t="n">
        <v>-7.32662777777778</v>
      </c>
      <c r="R111" s="40" t="n">
        <v>-64.9312111111111</v>
      </c>
      <c r="S111" s="39" t="s">
        <v>500</v>
      </c>
      <c r="T111" s="41" t="s">
        <v>771</v>
      </c>
      <c r="U111" s="37" t="n">
        <v>69830000</v>
      </c>
      <c r="V111" s="42" t="s">
        <v>772</v>
      </c>
      <c r="W111" s="42"/>
      <c r="X111" s="42"/>
      <c r="Y111" s="42"/>
    </row>
    <row r="112" customFormat="false" ht="15" hidden="false" customHeight="true" outlineLevel="0" collapsed="false">
      <c r="A112" s="25" t="s">
        <v>335</v>
      </c>
      <c r="B112" s="11" t="str">
        <f aca="false">IF(OR(A112="AC",A112="AM",A112="AP",A112="PA",A112="RO",A112="RR",A112="TO"),"Manaus/AM",IF(OR(A112="AL",A112="BA",A112="CE",A112="MA",A112="PB",A112="PE",A112="PI",A112="RN",A112="SE"),"Recife/PE",IF(OR(A112="MT",A112="MS",A112="GO",A112="DF"),"Campo Grande/MS",IF(OR(A112="SC",A112="PR",A112="RS",A112="MG",A112="ES",A112="SP",A112="RJ"),"Curitiba/PR","VERIFICAR UF"))))</f>
        <v>Manaus/AM</v>
      </c>
      <c r="C112" s="26"/>
      <c r="D112" s="27"/>
      <c r="E112" s="28" t="n">
        <f aca="false">IFERROR(INDEX('ANEXO IV - Kits por Polo'!$F$2:$F$615,MATCH($M112&amp;"|"&amp;$K112&amp;"|"&amp;$A112&amp;"|"&amp;$J112,'ANEXO IV - Kits por Polo'!$I$2:$I$615,0)),0)</f>
        <v>16</v>
      </c>
      <c r="F112" s="28" t="n">
        <f aca="false">IFERROR(INDEX('ANEXO IV - Kits por Polo'!$G$2:$G$615,MATCH($M112&amp;"|"&amp;$K112&amp;"|"&amp;$A112&amp;"|"&amp;$J112,'ANEXO IV - Kits por Polo'!$I$2:$I$615,0)),0)</f>
        <v>170715</v>
      </c>
      <c r="G112" s="29" t="s">
        <v>746</v>
      </c>
      <c r="H112" s="28" t="n">
        <f aca="false">IFERROR(INDEX('ANEXO IV - Kits por Polo'!$H$2:$H$615,MATCH($M112&amp;"|"&amp;$K112&amp;"|"&amp;$A112&amp;"|"&amp;$J112,'ANEXO IV - Kits por Polo'!$I$2:$I$615,0)),0)</f>
        <v>953.16</v>
      </c>
      <c r="I112" s="28" t="n">
        <f aca="false">MAX(F112/1000,H112*0.3)</f>
        <v>285.948</v>
      </c>
      <c r="J112" s="30" t="s">
        <v>740</v>
      </c>
      <c r="K112" s="31" t="s">
        <v>158</v>
      </c>
      <c r="L112" s="31" t="s">
        <v>159</v>
      </c>
      <c r="M112" s="30" t="s">
        <v>773</v>
      </c>
      <c r="N112" s="30" t="s">
        <v>773</v>
      </c>
      <c r="O112" s="29" t="s">
        <v>774</v>
      </c>
      <c r="P112" s="25" t="s">
        <v>775</v>
      </c>
      <c r="Q112" s="32" t="n">
        <v>-7.6920226670846</v>
      </c>
      <c r="R112" s="32" t="n">
        <v>-64.6572197636622</v>
      </c>
      <c r="S112" s="31" t="s">
        <v>235</v>
      </c>
      <c r="T112" s="33" t="s">
        <v>776</v>
      </c>
      <c r="U112" s="29" t="n">
        <v>69830000</v>
      </c>
      <c r="V112" s="34" t="s">
        <v>777</v>
      </c>
      <c r="W112" s="34"/>
      <c r="X112" s="34"/>
      <c r="Y112" s="34"/>
    </row>
    <row r="113" customFormat="false" ht="15" hidden="false" customHeight="true" outlineLevel="0" collapsed="false">
      <c r="A113" s="35" t="s">
        <v>335</v>
      </c>
      <c r="B113" s="11" t="str">
        <f aca="false">IF(OR(A113="AC",A113="AM",A113="AP",A113="PA",A113="RO",A113="RR",A113="TO"),"Manaus/AM",IF(OR(A113="AL",A113="BA",A113="CE",A113="MA",A113="PB",A113="PE",A113="PI",A113="RN",A113="SE"),"Recife/PE",IF(OR(A113="MT",A113="MS",A113="GO",A113="DF"),"Campo Grande/MS",IF(OR(A113="SC",A113="PR",A113="RS",A113="MG",A113="ES",A113="SP",A113="RJ"),"Curitiba/PR","VERIFICAR UF"))))</f>
        <v>Manaus/AM</v>
      </c>
      <c r="C113" s="26"/>
      <c r="D113" s="27"/>
      <c r="E113" s="36" t="n">
        <f aca="false">IFERROR(INDEX('ANEXO IV - Kits por Polo'!$F$2:$F$615,MATCH($M113&amp;"|"&amp;$K113&amp;"|"&amp;$A113&amp;"|"&amp;$J113,'ANEXO IV - Kits por Polo'!$I$2:$I$615,0)),0)</f>
        <v>30</v>
      </c>
      <c r="F113" s="36" t="n">
        <f aca="false">IFERROR(INDEX('ANEXO IV - Kits por Polo'!$G$2:$G$615,MATCH($M113&amp;"|"&amp;$K113&amp;"|"&amp;$A113&amp;"|"&amp;$J113,'ANEXO IV - Kits por Polo'!$I$2:$I$615,0)),0)</f>
        <v>228469</v>
      </c>
      <c r="G113" s="37" t="s">
        <v>746</v>
      </c>
      <c r="H113" s="36" t="n">
        <f aca="false">IFERROR(INDEX('ANEXO IV - Kits por Polo'!$H$2:$H$615,MATCH($M113&amp;"|"&amp;$K113&amp;"|"&amp;$A113&amp;"|"&amp;$J113,'ANEXO IV - Kits por Polo'!$I$2:$I$615,0)),0)</f>
        <v>1334.515</v>
      </c>
      <c r="I113" s="36" t="n">
        <f aca="false">MAX(F113/1000,H113*0.3)</f>
        <v>400.3545</v>
      </c>
      <c r="J113" s="38" t="s">
        <v>740</v>
      </c>
      <c r="K113" s="39" t="s">
        <v>136</v>
      </c>
      <c r="L113" s="39" t="s">
        <v>152</v>
      </c>
      <c r="M113" s="38" t="s">
        <v>746</v>
      </c>
      <c r="N113" s="38" t="s">
        <v>778</v>
      </c>
      <c r="O113" s="37" t="n">
        <v>7723628</v>
      </c>
      <c r="P113" s="35" t="s">
        <v>779</v>
      </c>
      <c r="Q113" s="40" t="n">
        <v>-7.26138712916319</v>
      </c>
      <c r="R113" s="40" t="n">
        <v>-64.7998954990949</v>
      </c>
      <c r="S113" s="39" t="s">
        <v>155</v>
      </c>
      <c r="T113" s="41" t="s">
        <v>780</v>
      </c>
      <c r="U113" s="37" t="n">
        <v>69830000</v>
      </c>
      <c r="V113" s="42" t="s">
        <v>781</v>
      </c>
      <c r="W113" s="42"/>
      <c r="X113" s="42"/>
      <c r="Y113" s="42"/>
    </row>
    <row r="114" customFormat="false" ht="15" hidden="false" customHeight="true" outlineLevel="0" collapsed="false">
      <c r="A114" s="25" t="s">
        <v>335</v>
      </c>
      <c r="B114" s="11" t="str">
        <f aca="false">IF(OR(A114="AC",A114="AM",A114="AP",A114="PA",A114="RO",A114="RR",A114="TO"),"Manaus/AM",IF(OR(A114="AL",A114="BA",A114="CE",A114="MA",A114="PB",A114="PE",A114="PI",A114="RN",A114="SE"),"Recife/PE",IF(OR(A114="MT",A114="MS",A114="GO",A114="DF"),"Campo Grande/MS",IF(OR(A114="SC",A114="PR",A114="RS",A114="MG",A114="ES",A114="SP",A114="RJ"),"Curitiba/PR","VERIFICAR UF"))))</f>
        <v>Manaus/AM</v>
      </c>
      <c r="C114" s="26"/>
      <c r="D114" s="27"/>
      <c r="E114" s="28" t="n">
        <f aca="false">IFERROR(INDEX('ANEXO IV - Kits por Polo'!$F$2:$F$615,MATCH($M114&amp;"|"&amp;$K114&amp;"|"&amp;$A114&amp;"|"&amp;$J114,'ANEXO IV - Kits por Polo'!$I$2:$I$615,0)),0)</f>
        <v>18</v>
      </c>
      <c r="F114" s="28" t="n">
        <f aca="false">IFERROR(INDEX('ANEXO IV - Kits por Polo'!$G$2:$G$615,MATCH($M114&amp;"|"&amp;$K114&amp;"|"&amp;$A114&amp;"|"&amp;$J114,'ANEXO IV - Kits por Polo'!$I$2:$I$615,0)),0)</f>
        <v>125274</v>
      </c>
      <c r="G114" s="29" t="s">
        <v>746</v>
      </c>
      <c r="H114" s="28" t="n">
        <f aca="false">IFERROR(INDEX('ANEXO IV - Kits por Polo'!$H$2:$H$615,MATCH($M114&amp;"|"&amp;$K114&amp;"|"&amp;$A114&amp;"|"&amp;$J114,'ANEXO IV - Kits por Polo'!$I$2:$I$615,0)),0)</f>
        <v>741.78</v>
      </c>
      <c r="I114" s="28" t="n">
        <f aca="false">MAX(F114/1000,H114*0.3)</f>
        <v>222.534</v>
      </c>
      <c r="J114" s="30" t="s">
        <v>740</v>
      </c>
      <c r="K114" s="31" t="s">
        <v>187</v>
      </c>
      <c r="L114" s="31" t="s">
        <v>187</v>
      </c>
      <c r="M114" s="30" t="s">
        <v>746</v>
      </c>
      <c r="N114" s="30" t="s">
        <v>782</v>
      </c>
      <c r="O114" s="29" t="s">
        <v>783</v>
      </c>
      <c r="P114" s="25" t="s">
        <v>784</v>
      </c>
      <c r="Q114" s="32" t="n">
        <v>-7.26969398477279</v>
      </c>
      <c r="R114" s="32" t="n">
        <v>-64.7845845819639</v>
      </c>
      <c r="S114" s="31" t="s">
        <v>155</v>
      </c>
      <c r="T114" s="33" t="s">
        <v>785</v>
      </c>
      <c r="U114" s="29" t="n">
        <v>69830000</v>
      </c>
      <c r="V114" s="34" t="s">
        <v>786</v>
      </c>
      <c r="W114" s="34"/>
      <c r="X114" s="34"/>
      <c r="Y114" s="34"/>
    </row>
    <row r="115" customFormat="false" ht="15" hidden="false" customHeight="true" outlineLevel="0" collapsed="false">
      <c r="A115" s="35" t="s">
        <v>335</v>
      </c>
      <c r="B115" s="11" t="str">
        <f aca="false">IF(OR(A115="AC",A115="AM",A115="AP",A115="PA",A115="RO",A115="RR",A115="TO"),"Manaus/AM",IF(OR(A115="AL",A115="BA",A115="CE",A115="MA",A115="PB",A115="PE",A115="PI",A115="RN",A115="SE"),"Recife/PE",IF(OR(A115="MT",A115="MS",A115="GO",A115="DF"),"Campo Grande/MS",IF(OR(A115="SC",A115="PR",A115="RS",A115="MG",A115="ES",A115="SP",A115="RJ"),"Curitiba/PR","VERIFICAR UF"))))</f>
        <v>Manaus/AM</v>
      </c>
      <c r="C115" s="26"/>
      <c r="D115" s="27"/>
      <c r="E115" s="36" t="n">
        <f aca="false">IFERROR(INDEX('ANEXO IV - Kits por Polo'!$F$2:$F$615,MATCH($M115&amp;"|"&amp;$K115&amp;"|"&amp;$A115&amp;"|"&amp;$J115,'ANEXO IV - Kits por Polo'!$I$2:$I$615,0)),0)</f>
        <v>28</v>
      </c>
      <c r="F115" s="36" t="n">
        <f aca="false">IFERROR(INDEX('ANEXO IV - Kits por Polo'!$G$2:$G$615,MATCH($M115&amp;"|"&amp;$K115&amp;"|"&amp;$A115&amp;"|"&amp;$J115,'ANEXO IV - Kits por Polo'!$I$2:$I$615,0)),0)</f>
        <v>289847</v>
      </c>
      <c r="G115" s="37" t="s">
        <v>739</v>
      </c>
      <c r="H115" s="36" t="n">
        <f aca="false">IFERROR(INDEX('ANEXO IV - Kits por Polo'!$H$2:$H$615,MATCH($M115&amp;"|"&amp;$K115&amp;"|"&amp;$A115&amp;"|"&amp;$J115,'ANEXO IV - Kits por Polo'!$I$2:$I$615,0)),0)</f>
        <v>1623.96</v>
      </c>
      <c r="I115" s="36" t="n">
        <f aca="false">MAX(F115/1000,H115*0.3)</f>
        <v>487.188</v>
      </c>
      <c r="J115" s="38" t="s">
        <v>740</v>
      </c>
      <c r="K115" s="39" t="s">
        <v>158</v>
      </c>
      <c r="L115" s="39" t="s">
        <v>159</v>
      </c>
      <c r="M115" s="38" t="s">
        <v>787</v>
      </c>
      <c r="N115" s="38" t="s">
        <v>787</v>
      </c>
      <c r="O115" s="37" t="s">
        <v>788</v>
      </c>
      <c r="P115" s="35" t="s">
        <v>789</v>
      </c>
      <c r="Q115" s="40" t="n">
        <v>-6.81069444444445</v>
      </c>
      <c r="R115" s="40" t="n">
        <v>-66.9331138888889</v>
      </c>
      <c r="S115" s="39" t="s">
        <v>379</v>
      </c>
      <c r="T115" s="41" t="s">
        <v>790</v>
      </c>
      <c r="U115" s="37" t="n">
        <v>69480000</v>
      </c>
      <c r="V115" s="42" t="s">
        <v>791</v>
      </c>
      <c r="W115" s="42"/>
      <c r="X115" s="42"/>
      <c r="Y115" s="42"/>
    </row>
    <row r="116" customFormat="false" ht="15" hidden="false" customHeight="true" outlineLevel="0" collapsed="false">
      <c r="A116" s="25" t="s">
        <v>335</v>
      </c>
      <c r="B116" s="11" t="str">
        <f aca="false">IF(OR(A116="AC",A116="AM",A116="AP",A116="PA",A116="RO",A116="RR",A116="TO"),"Manaus/AM",IF(OR(A116="AL",A116="BA",A116="CE",A116="MA",A116="PB",A116="PE",A116="PI",A116="RN",A116="SE"),"Recife/PE",IF(OR(A116="MT",A116="MS",A116="GO",A116="DF"),"Campo Grande/MS",IF(OR(A116="SC",A116="PR",A116="RS",A116="MG",A116="ES",A116="SP",A116="RJ"),"Curitiba/PR","VERIFICAR UF"))))</f>
        <v>Manaus/AM</v>
      </c>
      <c r="C116" s="26"/>
      <c r="D116" s="27"/>
      <c r="E116" s="28" t="n">
        <f aca="false">IFERROR(INDEX('ANEXO IV - Kits por Polo'!$F$2:$F$615,MATCH($M116&amp;"|"&amp;$K116&amp;"|"&amp;$A116&amp;"|"&amp;$J116,'ANEXO IV - Kits por Polo'!$I$2:$I$615,0)),0)</f>
        <v>0</v>
      </c>
      <c r="F116" s="28" t="n">
        <f aca="false">IFERROR(INDEX('ANEXO IV - Kits por Polo'!$G$2:$G$615,MATCH($M116&amp;"|"&amp;$K116&amp;"|"&amp;$A116&amp;"|"&amp;$J116,'ANEXO IV - Kits por Polo'!$I$2:$I$615,0)),0)</f>
        <v>0</v>
      </c>
      <c r="G116" s="29" t="s">
        <v>792</v>
      </c>
      <c r="H116" s="28" t="n">
        <f aca="false">IFERROR(INDEX('ANEXO IV - Kits por Polo'!$H$2:$H$615,MATCH($M116&amp;"|"&amp;$K116&amp;"|"&amp;$A116&amp;"|"&amp;$J116,'ANEXO IV - Kits por Polo'!$I$2:$I$615,0)),0)</f>
        <v>0</v>
      </c>
      <c r="I116" s="28" t="n">
        <f aca="false">MAX(F116/1000,H116*0.3)</f>
        <v>0</v>
      </c>
      <c r="J116" s="30" t="s">
        <v>740</v>
      </c>
      <c r="K116" s="31" t="s">
        <v>543</v>
      </c>
      <c r="L116" s="31" t="s">
        <v>712</v>
      </c>
      <c r="M116" s="30" t="s">
        <v>793</v>
      </c>
      <c r="N116" s="30" t="s">
        <v>112</v>
      </c>
      <c r="O116" s="29" t="s">
        <v>112</v>
      </c>
      <c r="P116" s="25" t="s">
        <v>794</v>
      </c>
      <c r="Q116" s="32" t="n">
        <v>-6.53221236440444</v>
      </c>
      <c r="R116" s="32" t="n">
        <v>-64.3876172237731</v>
      </c>
      <c r="S116" s="31" t="s">
        <v>155</v>
      </c>
      <c r="T116" s="33" t="s">
        <v>795</v>
      </c>
      <c r="U116" s="29" t="n">
        <v>69820000</v>
      </c>
      <c r="V116" s="34" t="s">
        <v>796</v>
      </c>
      <c r="W116" s="34"/>
      <c r="X116" s="34"/>
      <c r="Y116" s="34"/>
    </row>
    <row r="117" customFormat="false" ht="15" hidden="false" customHeight="true" outlineLevel="0" collapsed="false">
      <c r="A117" s="35" t="s">
        <v>335</v>
      </c>
      <c r="B117" s="11" t="str">
        <f aca="false">IF(OR(A117="AC",A117="AM",A117="AP",A117="PA",A117="RO",A117="RR",A117="TO"),"Manaus/AM",IF(OR(A117="AL",A117="BA",A117="CE",A117="MA",A117="PB",A117="PE",A117="PI",A117="RN",A117="SE"),"Recife/PE",IF(OR(A117="MT",A117="MS",A117="GO",A117="DF"),"Campo Grande/MS",IF(OR(A117="SC",A117="PR",A117="RS",A117="MG",A117="ES",A117="SP",A117="RJ"),"Curitiba/PR","VERIFICAR UF"))))</f>
        <v>Manaus/AM</v>
      </c>
      <c r="C117" s="26"/>
      <c r="D117" s="27"/>
      <c r="E117" s="36" t="n">
        <f aca="false">IFERROR(INDEX('ANEXO IV - Kits por Polo'!$F$2:$F$615,MATCH($M117&amp;"|"&amp;$K117&amp;"|"&amp;$A117&amp;"|"&amp;$J117,'ANEXO IV - Kits por Polo'!$I$2:$I$615,0)),0)</f>
        <v>14</v>
      </c>
      <c r="F117" s="36" t="n">
        <f aca="false">IFERROR(INDEX('ANEXO IV - Kits por Polo'!$G$2:$G$615,MATCH($M117&amp;"|"&amp;$K117&amp;"|"&amp;$A117&amp;"|"&amp;$J117,'ANEXO IV - Kits por Polo'!$I$2:$I$615,0)),0)</f>
        <v>138988</v>
      </c>
      <c r="G117" s="37" t="s">
        <v>746</v>
      </c>
      <c r="H117" s="36" t="n">
        <f aca="false">IFERROR(INDEX('ANEXO IV - Kits por Polo'!$H$2:$H$615,MATCH($M117&amp;"|"&amp;$K117&amp;"|"&amp;$A117&amp;"|"&amp;$J117,'ANEXO IV - Kits por Polo'!$I$2:$I$615,0)),0)</f>
        <v>782.6</v>
      </c>
      <c r="I117" s="36" t="n">
        <f aca="false">MAX(F117/1000,H117*0.3)</f>
        <v>234.78</v>
      </c>
      <c r="J117" s="38" t="s">
        <v>740</v>
      </c>
      <c r="K117" s="39" t="s">
        <v>158</v>
      </c>
      <c r="L117" s="39" t="s">
        <v>159</v>
      </c>
      <c r="M117" s="38" t="s">
        <v>797</v>
      </c>
      <c r="N117" s="38" t="s">
        <v>797</v>
      </c>
      <c r="O117" s="37" t="s">
        <v>798</v>
      </c>
      <c r="P117" s="35" t="s">
        <v>799</v>
      </c>
      <c r="Q117" s="40" t="n">
        <v>-7.91711944444444</v>
      </c>
      <c r="R117" s="40" t="n">
        <v>-65.7371361111111</v>
      </c>
      <c r="S117" s="39" t="s">
        <v>500</v>
      </c>
      <c r="T117" s="41" t="s">
        <v>800</v>
      </c>
      <c r="U117" s="37" t="n">
        <v>69830000</v>
      </c>
      <c r="V117" s="42" t="s">
        <v>801</v>
      </c>
      <c r="W117" s="42"/>
      <c r="X117" s="42"/>
      <c r="Y117" s="42"/>
    </row>
    <row r="118" customFormat="false" ht="15" hidden="false" customHeight="true" outlineLevel="0" collapsed="false">
      <c r="A118" s="25" t="s">
        <v>335</v>
      </c>
      <c r="B118" s="11" t="str">
        <f aca="false">IF(OR(A118="AC",A118="AM",A118="AP",A118="PA",A118="RO",A118="RR",A118="TO"),"Manaus/AM",IF(OR(A118="AL",A118="BA",A118="CE",A118="MA",A118="PB",A118="PE",A118="PI",A118="RN",A118="SE"),"Recife/PE",IF(OR(A118="MT",A118="MS",A118="GO",A118="DF"),"Campo Grande/MS",IF(OR(A118="SC",A118="PR",A118="RS",A118="MG",A118="ES",A118="SP",A118="RJ"),"Curitiba/PR","VERIFICAR UF"))))</f>
        <v>Manaus/AM</v>
      </c>
      <c r="C118" s="26"/>
      <c r="D118" s="27"/>
      <c r="E118" s="28" t="n">
        <f aca="false">IFERROR(INDEX('ANEXO IV - Kits por Polo'!$F$2:$F$615,MATCH($M118&amp;"|"&amp;$K118&amp;"|"&amp;$A118&amp;"|"&amp;$J118,'ANEXO IV - Kits por Polo'!$I$2:$I$615,0)),0)</f>
        <v>10</v>
      </c>
      <c r="F118" s="28" t="n">
        <f aca="false">IFERROR(INDEX('ANEXO IV - Kits por Polo'!$G$2:$G$615,MATCH($M118&amp;"|"&amp;$K118&amp;"|"&amp;$A118&amp;"|"&amp;$J118,'ANEXO IV - Kits por Polo'!$I$2:$I$615,0)),0)</f>
        <v>69597</v>
      </c>
      <c r="G118" s="29" t="s">
        <v>739</v>
      </c>
      <c r="H118" s="28" t="n">
        <f aca="false">IFERROR(INDEX('ANEXO IV - Kits por Polo'!$H$2:$H$615,MATCH($M118&amp;"|"&amp;$K118&amp;"|"&amp;$A118&amp;"|"&amp;$J118,'ANEXO IV - Kits por Polo'!$I$2:$I$615,0)),0)</f>
        <v>412.1</v>
      </c>
      <c r="I118" s="28" t="n">
        <f aca="false">MAX(F118/1000,H118*0.3)</f>
        <v>123.63</v>
      </c>
      <c r="J118" s="30" t="s">
        <v>740</v>
      </c>
      <c r="K118" s="31" t="s">
        <v>187</v>
      </c>
      <c r="L118" s="31" t="s">
        <v>187</v>
      </c>
      <c r="M118" s="30" t="s">
        <v>739</v>
      </c>
      <c r="N118" s="30" t="s">
        <v>802</v>
      </c>
      <c r="O118" s="29" t="s">
        <v>803</v>
      </c>
      <c r="P118" s="25" t="s">
        <v>804</v>
      </c>
      <c r="Q118" s="32" t="n">
        <v>-5.6341457636454</v>
      </c>
      <c r="R118" s="32" t="n">
        <v>-63.1909313382624</v>
      </c>
      <c r="S118" s="31" t="s">
        <v>500</v>
      </c>
      <c r="T118" s="33" t="s">
        <v>805</v>
      </c>
      <c r="U118" s="29" t="n">
        <v>69480000</v>
      </c>
      <c r="V118" s="34" t="s">
        <v>806</v>
      </c>
      <c r="W118" s="34"/>
      <c r="X118" s="34"/>
      <c r="Y118" s="34"/>
    </row>
    <row r="119" customFormat="false" ht="15" hidden="false" customHeight="true" outlineLevel="0" collapsed="false">
      <c r="A119" s="35" t="s">
        <v>335</v>
      </c>
      <c r="B119" s="11" t="str">
        <f aca="false">IF(OR(A119="AC",A119="AM",A119="AP",A119="PA",A119="RO",A119="RR",A119="TO"),"Manaus/AM",IF(OR(A119="AL",A119="BA",A119="CE",A119="MA",A119="PB",A119="PE",A119="PI",A119="RN",A119="SE"),"Recife/PE",IF(OR(A119="MT",A119="MS",A119="GO",A119="DF"),"Campo Grande/MS",IF(OR(A119="SC",A119="PR",A119="RS",A119="MG",A119="ES",A119="SP",A119="RJ"),"Curitiba/PR","VERIFICAR UF"))))</f>
        <v>Manaus/AM</v>
      </c>
      <c r="C119" s="26"/>
      <c r="D119" s="27"/>
      <c r="E119" s="36" t="n">
        <f aca="false">IFERROR(INDEX('ANEXO IV - Kits por Polo'!$F$2:$F$615,MATCH($M119&amp;"|"&amp;$K119&amp;"|"&amp;$A119&amp;"|"&amp;$J119,'ANEXO IV - Kits por Polo'!$I$2:$I$615,0)),0)</f>
        <v>39</v>
      </c>
      <c r="F119" s="36" t="n">
        <f aca="false">IFERROR(INDEX('ANEXO IV - Kits por Polo'!$G$2:$G$615,MATCH($M119&amp;"|"&amp;$K119&amp;"|"&amp;$A119&amp;"|"&amp;$J119,'ANEXO IV - Kits por Polo'!$I$2:$I$615,0)),0)</f>
        <v>389005</v>
      </c>
      <c r="G119" s="37" t="s">
        <v>739</v>
      </c>
      <c r="H119" s="36" t="n">
        <f aca="false">IFERROR(INDEX('ANEXO IV - Kits por Polo'!$H$2:$H$615,MATCH($M119&amp;"|"&amp;$K119&amp;"|"&amp;$A119&amp;"|"&amp;$J119,'ANEXO IV - Kits por Polo'!$I$2:$I$615,0)),0)</f>
        <v>2186.275</v>
      </c>
      <c r="I119" s="36" t="n">
        <f aca="false">MAX(F119/1000,H119*0.3)</f>
        <v>655.8825</v>
      </c>
      <c r="J119" s="38" t="s">
        <v>740</v>
      </c>
      <c r="K119" s="39" t="s">
        <v>158</v>
      </c>
      <c r="L119" s="39" t="s">
        <v>159</v>
      </c>
      <c r="M119" s="38" t="s">
        <v>807</v>
      </c>
      <c r="N119" s="38" t="s">
        <v>808</v>
      </c>
      <c r="O119" s="37" t="s">
        <v>809</v>
      </c>
      <c r="P119" s="35" t="s">
        <v>810</v>
      </c>
      <c r="Q119" s="40" t="n">
        <v>-5.54839166666667</v>
      </c>
      <c r="R119" s="40" t="n">
        <v>-63.1040416666667</v>
      </c>
      <c r="S119" s="39" t="s">
        <v>235</v>
      </c>
      <c r="T119" s="41" t="s">
        <v>811</v>
      </c>
      <c r="U119" s="37" t="n">
        <v>69480000</v>
      </c>
      <c r="V119" s="42" t="s">
        <v>812</v>
      </c>
      <c r="W119" s="42"/>
      <c r="X119" s="42"/>
      <c r="Y119" s="42"/>
    </row>
    <row r="120" customFormat="false" ht="15" hidden="false" customHeight="true" outlineLevel="0" collapsed="false">
      <c r="A120" s="25" t="s">
        <v>335</v>
      </c>
      <c r="B120" s="11" t="str">
        <f aca="false">IF(OR(A120="AC",A120="AM",A120="AP",A120="PA",A120="RO",A120="RR",A120="TO"),"Manaus/AM",IF(OR(A120="AL",A120="BA",A120="CE",A120="MA",A120="PB",A120="PE",A120="PI",A120="RN",A120="SE"),"Recife/PE",IF(OR(A120="MT",A120="MS",A120="GO",A120="DF"),"Campo Grande/MS",IF(OR(A120="SC",A120="PR",A120="RS",A120="MG",A120="ES",A120="SP",A120="RJ"),"Curitiba/PR","VERIFICAR UF"))))</f>
        <v>Manaus/AM</v>
      </c>
      <c r="C120" s="26"/>
      <c r="D120" s="27"/>
      <c r="E120" s="28" t="n">
        <f aca="false">IFERROR(INDEX('ANEXO IV - Kits por Polo'!$F$2:$F$615,MATCH($M120&amp;"|"&amp;$K120&amp;"|"&amp;$A120&amp;"|"&amp;$J120,'ANEXO IV - Kits por Polo'!$I$2:$I$615,0)),0)</f>
        <v>26</v>
      </c>
      <c r="F120" s="28" t="n">
        <f aca="false">IFERROR(INDEX('ANEXO IV - Kits por Polo'!$G$2:$G$615,MATCH($M120&amp;"|"&amp;$K120&amp;"|"&amp;$A120&amp;"|"&amp;$J120,'ANEXO IV - Kits por Polo'!$I$2:$I$615,0)),0)</f>
        <v>258120</v>
      </c>
      <c r="G120" s="29" t="s">
        <v>746</v>
      </c>
      <c r="H120" s="28" t="n">
        <f aca="false">IFERROR(INDEX('ANEXO IV - Kits por Polo'!$H$2:$H$615,MATCH($M120&amp;"|"&amp;$K120&amp;"|"&amp;$A120&amp;"|"&amp;$J120,'ANEXO IV - Kits por Polo'!$I$2:$I$615,0)),0)</f>
        <v>1453.4</v>
      </c>
      <c r="I120" s="28" t="n">
        <f aca="false">MAX(F120/1000,H120*0.3)</f>
        <v>436.02</v>
      </c>
      <c r="J120" s="30" t="s">
        <v>740</v>
      </c>
      <c r="K120" s="31" t="s">
        <v>158</v>
      </c>
      <c r="L120" s="31" t="s">
        <v>159</v>
      </c>
      <c r="M120" s="30" t="s">
        <v>813</v>
      </c>
      <c r="N120" s="30" t="s">
        <v>813</v>
      </c>
      <c r="O120" s="29" t="s">
        <v>814</v>
      </c>
      <c r="P120" s="25" t="s">
        <v>815</v>
      </c>
      <c r="Q120" s="32" t="n">
        <v>-7.65322341188977</v>
      </c>
      <c r="R120" s="32" t="n">
        <v>-65.909602991813</v>
      </c>
      <c r="S120" s="31" t="s">
        <v>235</v>
      </c>
      <c r="T120" s="33" t="s">
        <v>816</v>
      </c>
      <c r="U120" s="29" t="n">
        <v>69830000</v>
      </c>
      <c r="V120" s="34" t="s">
        <v>817</v>
      </c>
      <c r="W120" s="34"/>
      <c r="X120" s="34"/>
      <c r="Y120" s="34"/>
    </row>
    <row r="121" customFormat="false" ht="15" hidden="false" customHeight="true" outlineLevel="0" collapsed="false">
      <c r="A121" s="35" t="s">
        <v>335</v>
      </c>
      <c r="B121" s="11" t="str">
        <f aca="false">IF(OR(A121="AC",A121="AM",A121="AP",A121="PA",A121="RO",A121="RR",A121="TO"),"Manaus/AM",IF(OR(A121="AL",A121="BA",A121="CE",A121="MA",A121="PB",A121="PE",A121="PI",A121="RN",A121="SE"),"Recife/PE",IF(OR(A121="MT",A121="MS",A121="GO",A121="DF"),"Campo Grande/MS",IF(OR(A121="SC",A121="PR",A121="RS",A121="MG",A121="ES",A121="SP",A121="RJ"),"Curitiba/PR","VERIFICAR UF"))))</f>
        <v>Manaus/AM</v>
      </c>
      <c r="C121" s="26"/>
      <c r="D121" s="27"/>
      <c r="E121" s="36" t="n">
        <f aca="false">IFERROR(INDEX('ANEXO IV - Kits por Polo'!$F$2:$F$615,MATCH($M121&amp;"|"&amp;$K121&amp;"|"&amp;$A121&amp;"|"&amp;$J121,'ANEXO IV - Kits por Polo'!$I$2:$I$615,0)),0)</f>
        <v>54</v>
      </c>
      <c r="F121" s="36" t="n">
        <f aca="false">IFERROR(INDEX('ANEXO IV - Kits por Polo'!$G$2:$G$615,MATCH($M121&amp;"|"&amp;$K121&amp;"|"&amp;$A121&amp;"|"&amp;$J121,'ANEXO IV - Kits por Polo'!$I$2:$I$615,0)),0)</f>
        <v>583583</v>
      </c>
      <c r="G121" s="37" t="s">
        <v>818</v>
      </c>
      <c r="H121" s="36" t="n">
        <f aca="false">IFERROR(INDEX('ANEXO IV - Kits por Polo'!$H$2:$H$615,MATCH($M121&amp;"|"&amp;$K121&amp;"|"&amp;$A121&amp;"|"&amp;$J121,'ANEXO IV - Kits por Polo'!$I$2:$I$615,0)),0)</f>
        <v>3253.64</v>
      </c>
      <c r="I121" s="36" t="n">
        <f aca="false">MAX(F121/1000,H121*0.3)</f>
        <v>976.092</v>
      </c>
      <c r="J121" s="38" t="s">
        <v>819</v>
      </c>
      <c r="K121" s="39" t="s">
        <v>158</v>
      </c>
      <c r="L121" s="39" t="s">
        <v>159</v>
      </c>
      <c r="M121" s="38" t="s">
        <v>820</v>
      </c>
      <c r="N121" s="38" t="s">
        <v>821</v>
      </c>
      <c r="O121" s="37" t="s">
        <v>822</v>
      </c>
      <c r="P121" s="35" t="s">
        <v>823</v>
      </c>
      <c r="Q121" s="40" t="n">
        <v>-3.39660105804491</v>
      </c>
      <c r="R121" s="40" t="n">
        <v>-64.6316937762648</v>
      </c>
      <c r="S121" s="39" t="s">
        <v>155</v>
      </c>
      <c r="T121" s="41" t="s">
        <v>824</v>
      </c>
      <c r="U121" s="37" t="n">
        <v>69550005</v>
      </c>
      <c r="V121" s="42" t="s">
        <v>825</v>
      </c>
      <c r="W121" s="42"/>
      <c r="X121" s="42"/>
      <c r="Y121" s="42"/>
    </row>
    <row r="122" customFormat="false" ht="15" hidden="false" customHeight="true" outlineLevel="0" collapsed="false">
      <c r="A122" s="25" t="s">
        <v>335</v>
      </c>
      <c r="B122" s="11" t="str">
        <f aca="false">IF(OR(A122="AC",A122="AM",A122="AP",A122="PA",A122="RO",A122="RR",A122="TO"),"Manaus/AM",IF(OR(A122="AL",A122="BA",A122="CE",A122="MA",A122="PB",A122="PE",A122="PI",A122="RN",A122="SE"),"Recife/PE",IF(OR(A122="MT",A122="MS",A122="GO",A122="DF"),"Campo Grande/MS",IF(OR(A122="SC",A122="PR",A122="RS",A122="MG",A122="ES",A122="SP",A122="RJ"),"Curitiba/PR","VERIFICAR UF"))))</f>
        <v>Manaus/AM</v>
      </c>
      <c r="C122" s="26"/>
      <c r="D122" s="27"/>
      <c r="E122" s="28" t="n">
        <f aca="false">IFERROR(INDEX('ANEXO IV - Kits por Polo'!$F$2:$F$615,MATCH($M122&amp;"|"&amp;$K122&amp;"|"&amp;$A122&amp;"|"&amp;$J122,'ANEXO IV - Kits por Polo'!$I$2:$I$615,0)),0)</f>
        <v>29</v>
      </c>
      <c r="F122" s="28" t="n">
        <f aca="false">IFERROR(INDEX('ANEXO IV - Kits por Polo'!$G$2:$G$615,MATCH($M122&amp;"|"&amp;$K122&amp;"|"&amp;$A122&amp;"|"&amp;$J122,'ANEXO IV - Kits por Polo'!$I$2:$I$615,0)),0)</f>
        <v>290871</v>
      </c>
      <c r="G122" s="29" t="s">
        <v>826</v>
      </c>
      <c r="H122" s="28" t="n">
        <f aca="false">IFERROR(INDEX('ANEXO IV - Kits por Polo'!$H$2:$H$615,MATCH($M122&amp;"|"&amp;$K122&amp;"|"&amp;$A122&amp;"|"&amp;$J122,'ANEXO IV - Kits por Polo'!$I$2:$I$615,0)),0)</f>
        <v>1635.79</v>
      </c>
      <c r="I122" s="28" t="n">
        <f aca="false">MAX(F122/1000,H122*0.3)</f>
        <v>490.737</v>
      </c>
      <c r="J122" s="30" t="s">
        <v>819</v>
      </c>
      <c r="K122" s="31" t="s">
        <v>158</v>
      </c>
      <c r="L122" s="31" t="s">
        <v>159</v>
      </c>
      <c r="M122" s="30" t="s">
        <v>827</v>
      </c>
      <c r="N122" s="30" t="s">
        <v>828</v>
      </c>
      <c r="O122" s="29" t="s">
        <v>829</v>
      </c>
      <c r="P122" s="25" t="s">
        <v>830</v>
      </c>
      <c r="Q122" s="32" t="n">
        <v>-3.89058321829699</v>
      </c>
      <c r="R122" s="32" t="n">
        <v>-67.5133490565377</v>
      </c>
      <c r="S122" s="31" t="s">
        <v>235</v>
      </c>
      <c r="T122" s="33" t="s">
        <v>831</v>
      </c>
      <c r="U122" s="29" t="n">
        <v>69660000</v>
      </c>
      <c r="V122" s="34" t="s">
        <v>832</v>
      </c>
      <c r="W122" s="34"/>
      <c r="X122" s="34"/>
      <c r="Y122" s="34"/>
    </row>
    <row r="123" customFormat="false" ht="15" hidden="false" customHeight="true" outlineLevel="0" collapsed="false">
      <c r="A123" s="35" t="s">
        <v>335</v>
      </c>
      <c r="B123" s="11" t="str">
        <f aca="false">IF(OR(A123="AC",A123="AM",A123="AP",A123="PA",A123="RO",A123="RR",A123="TO"),"Manaus/AM",IF(OR(A123="AL",A123="BA",A123="CE",A123="MA",A123="PB",A123="PE",A123="PI",A123="RN",A123="SE"),"Recife/PE",IF(OR(A123="MT",A123="MS",A123="GO",A123="DF"),"Campo Grande/MS",IF(OR(A123="SC",A123="PR",A123="RS",A123="MG",A123="ES",A123="SP",A123="RJ"),"Curitiba/PR","VERIFICAR UF"))))</f>
        <v>Manaus/AM</v>
      </c>
      <c r="C123" s="26"/>
      <c r="D123" s="27"/>
      <c r="E123" s="36" t="n">
        <f aca="false">IFERROR(INDEX('ANEXO IV - Kits por Polo'!$F$2:$F$615,MATCH($M123&amp;"|"&amp;$K123&amp;"|"&amp;$A123&amp;"|"&amp;$J123,'ANEXO IV - Kits por Polo'!$I$2:$I$615,0)),0)</f>
        <v>49</v>
      </c>
      <c r="F123" s="36" t="n">
        <f aca="false">IFERROR(INDEX('ANEXO IV - Kits por Polo'!$G$2:$G$615,MATCH($M123&amp;"|"&amp;$K123&amp;"|"&amp;$A123&amp;"|"&amp;$J123,'ANEXO IV - Kits por Polo'!$I$2:$I$615,0)),0)</f>
        <v>501296</v>
      </c>
      <c r="G123" s="37" t="s">
        <v>826</v>
      </c>
      <c r="H123" s="36" t="n">
        <f aca="false">IFERROR(INDEX('ANEXO IV - Kits por Polo'!$H$2:$H$615,MATCH($M123&amp;"|"&amp;$K123&amp;"|"&amp;$A123&amp;"|"&amp;$J123,'ANEXO IV - Kits por Polo'!$I$2:$I$615,0)),0)</f>
        <v>2812.55</v>
      </c>
      <c r="I123" s="36" t="n">
        <f aca="false">MAX(F123/1000,H123*0.3)</f>
        <v>843.765</v>
      </c>
      <c r="J123" s="38" t="s">
        <v>819</v>
      </c>
      <c r="K123" s="39" t="s">
        <v>158</v>
      </c>
      <c r="L123" s="39" t="s">
        <v>159</v>
      </c>
      <c r="M123" s="38" t="s">
        <v>833</v>
      </c>
      <c r="N123" s="38" t="s">
        <v>834</v>
      </c>
      <c r="O123" s="37" t="s">
        <v>835</v>
      </c>
      <c r="P123" s="35" t="s">
        <v>836</v>
      </c>
      <c r="Q123" s="40" t="n">
        <v>-2.82218428783978</v>
      </c>
      <c r="R123" s="40" t="n">
        <v>-66.8989684962434</v>
      </c>
      <c r="S123" s="39" t="s">
        <v>235</v>
      </c>
      <c r="T123" s="41" t="s">
        <v>837</v>
      </c>
      <c r="U123" s="37" t="n">
        <v>69660000</v>
      </c>
      <c r="V123" s="42" t="s">
        <v>838</v>
      </c>
      <c r="W123" s="42"/>
      <c r="X123" s="42"/>
      <c r="Y123" s="42"/>
    </row>
    <row r="124" customFormat="false" ht="15" hidden="false" customHeight="true" outlineLevel="0" collapsed="false">
      <c r="A124" s="25" t="s">
        <v>335</v>
      </c>
      <c r="B124" s="11" t="str">
        <f aca="false">IF(OR(A124="AC",A124="AM",A124="AP",A124="PA",A124="RO",A124="RR",A124="TO"),"Manaus/AM",IF(OR(A124="AL",A124="BA",A124="CE",A124="MA",A124="PB",A124="PE",A124="PI",A124="RN",A124="SE"),"Recife/PE",IF(OR(A124="MT",A124="MS",A124="GO",A124="DF"),"Campo Grande/MS",IF(OR(A124="SC",A124="PR",A124="RS",A124="MG",A124="ES",A124="SP",A124="RJ"),"Curitiba/PR","VERIFICAR UF"))))</f>
        <v>Manaus/AM</v>
      </c>
      <c r="C124" s="26"/>
      <c r="D124" s="27"/>
      <c r="E124" s="28" t="n">
        <f aca="false">IFERROR(INDEX('ANEXO IV - Kits por Polo'!$F$2:$F$615,MATCH($M124&amp;"|"&amp;$K124&amp;"|"&amp;$A124&amp;"|"&amp;$J124,'ANEXO IV - Kits por Polo'!$I$2:$I$615,0)),0)</f>
        <v>0</v>
      </c>
      <c r="F124" s="28" t="n">
        <f aca="false">IFERROR(INDEX('ANEXO IV - Kits por Polo'!$G$2:$G$615,MATCH($M124&amp;"|"&amp;$K124&amp;"|"&amp;$A124&amp;"|"&amp;$J124,'ANEXO IV - Kits por Polo'!$I$2:$I$615,0)),0)</f>
        <v>0</v>
      </c>
      <c r="G124" s="29" t="s">
        <v>826</v>
      </c>
      <c r="H124" s="28" t="n">
        <f aca="false">IFERROR(INDEX('ANEXO IV - Kits por Polo'!$H$2:$H$615,MATCH($M124&amp;"|"&amp;$K124&amp;"|"&amp;$A124&amp;"|"&amp;$J124,'ANEXO IV - Kits por Polo'!$I$2:$I$615,0)),0)</f>
        <v>0</v>
      </c>
      <c r="I124" s="28" t="n">
        <f aca="false">MAX(F124/1000,H124*0.3)</f>
        <v>0</v>
      </c>
      <c r="J124" s="30" t="s">
        <v>819</v>
      </c>
      <c r="K124" s="31" t="s">
        <v>543</v>
      </c>
      <c r="L124" s="31" t="s">
        <v>159</v>
      </c>
      <c r="M124" s="30" t="s">
        <v>839</v>
      </c>
      <c r="N124" s="30" t="s">
        <v>840</v>
      </c>
      <c r="O124" s="29" t="s">
        <v>112</v>
      </c>
      <c r="P124" s="25" t="s">
        <v>841</v>
      </c>
      <c r="Q124" s="32" t="n">
        <v>-2.90885932857592</v>
      </c>
      <c r="R124" s="32" t="n">
        <v>-67.0556118262066</v>
      </c>
      <c r="S124" s="31" t="s">
        <v>235</v>
      </c>
      <c r="T124" s="33" t="s">
        <v>842</v>
      </c>
      <c r="U124" s="29" t="n">
        <v>69660000</v>
      </c>
      <c r="V124" s="34" t="s">
        <v>843</v>
      </c>
      <c r="W124" s="34"/>
      <c r="X124" s="34"/>
      <c r="Y124" s="34"/>
    </row>
    <row r="125" customFormat="false" ht="15" hidden="false" customHeight="true" outlineLevel="0" collapsed="false">
      <c r="A125" s="35" t="s">
        <v>335</v>
      </c>
      <c r="B125" s="11" t="str">
        <f aca="false">IF(OR(A125="AC",A125="AM",A125="AP",A125="PA",A125="RO",A125="RR",A125="TO"),"Manaus/AM",IF(OR(A125="AL",A125="BA",A125="CE",A125="MA",A125="PB",A125="PE",A125="PI",A125="RN",A125="SE"),"Recife/PE",IF(OR(A125="MT",A125="MS",A125="GO",A125="DF"),"Campo Grande/MS",IF(OR(A125="SC",A125="PR",A125="RS",A125="MG",A125="ES",A125="SP",A125="RJ"),"Curitiba/PR","VERIFICAR UF"))))</f>
        <v>Manaus/AM</v>
      </c>
      <c r="C125" s="26"/>
      <c r="D125" s="27"/>
      <c r="E125" s="36" t="n">
        <f aca="false">IFERROR(INDEX('ANEXO IV - Kits por Polo'!$F$2:$F$615,MATCH($M125&amp;"|"&amp;$K125&amp;"|"&amp;$A125&amp;"|"&amp;$J125,'ANEXO IV - Kits por Polo'!$I$2:$I$615,0)),0)</f>
        <v>24</v>
      </c>
      <c r="F125" s="36" t="n">
        <f aca="false">IFERROR(INDEX('ANEXO IV - Kits por Polo'!$G$2:$G$615,MATCH($M125&amp;"|"&amp;$K125&amp;"|"&amp;$A125&amp;"|"&amp;$J125,'ANEXO IV - Kits por Polo'!$I$2:$I$615,0)),0)</f>
        <v>238264</v>
      </c>
      <c r="G125" s="37" t="s">
        <v>595</v>
      </c>
      <c r="H125" s="36" t="n">
        <f aca="false">IFERROR(INDEX('ANEXO IV - Kits por Polo'!$H$2:$H$615,MATCH($M125&amp;"|"&amp;$K125&amp;"|"&amp;$A125&amp;"|"&amp;$J125,'ANEXO IV - Kits por Polo'!$I$2:$I$615,0)),0)</f>
        <v>1341.6</v>
      </c>
      <c r="I125" s="36" t="n">
        <f aca="false">MAX(F125/1000,H125*0.3)</f>
        <v>402.48</v>
      </c>
      <c r="J125" s="38" t="s">
        <v>819</v>
      </c>
      <c r="K125" s="39" t="s">
        <v>158</v>
      </c>
      <c r="L125" s="39" t="s">
        <v>159</v>
      </c>
      <c r="M125" s="38" t="s">
        <v>844</v>
      </c>
      <c r="N125" s="38" t="s">
        <v>844</v>
      </c>
      <c r="O125" s="37" t="s">
        <v>845</v>
      </c>
      <c r="P125" s="35" t="s">
        <v>846</v>
      </c>
      <c r="Q125" s="40" t="n">
        <v>-1.71982699970237</v>
      </c>
      <c r="R125" s="40" t="n">
        <v>-66.8887079311411</v>
      </c>
      <c r="S125" s="39" t="s">
        <v>235</v>
      </c>
      <c r="T125" s="41" t="s">
        <v>847</v>
      </c>
      <c r="U125" s="37" t="n">
        <v>69495000</v>
      </c>
      <c r="V125" s="42" t="s">
        <v>848</v>
      </c>
      <c r="W125" s="42"/>
      <c r="X125" s="42"/>
      <c r="Y125" s="42"/>
    </row>
    <row r="126" customFormat="false" ht="15" hidden="false" customHeight="true" outlineLevel="0" collapsed="false">
      <c r="A126" s="25" t="s">
        <v>335</v>
      </c>
      <c r="B126" s="11" t="str">
        <f aca="false">IF(OR(A126="AC",A126="AM",A126="AP",A126="PA",A126="RO",A126="RR",A126="TO"),"Manaus/AM",IF(OR(A126="AL",A126="BA",A126="CE",A126="MA",A126="PB",A126="PE",A126="PI",A126="RN",A126="SE"),"Recife/PE",IF(OR(A126="MT",A126="MS",A126="GO",A126="DF"),"Campo Grande/MS",IF(OR(A126="SC",A126="PR",A126="RS",A126="MG",A126="ES",A126="SP",A126="RJ"),"Curitiba/PR","VERIFICAR UF"))))</f>
        <v>Manaus/AM</v>
      </c>
      <c r="C126" s="26"/>
      <c r="D126" s="27"/>
      <c r="E126" s="28" t="n">
        <f aca="false">IFERROR(INDEX('ANEXO IV - Kits por Polo'!$F$2:$F$615,MATCH($M126&amp;"|"&amp;$K126&amp;"|"&amp;$A126&amp;"|"&amp;$J126,'ANEXO IV - Kits por Polo'!$I$2:$I$615,0)),0)</f>
        <v>14</v>
      </c>
      <c r="F126" s="28" t="n">
        <f aca="false">IFERROR(INDEX('ANEXO IV - Kits por Polo'!$G$2:$G$615,MATCH($M126&amp;"|"&amp;$K126&amp;"|"&amp;$A126&amp;"|"&amp;$J126,'ANEXO IV - Kits por Polo'!$I$2:$I$615,0)),0)</f>
        <v>133052</v>
      </c>
      <c r="G126" s="29" t="s">
        <v>849</v>
      </c>
      <c r="H126" s="28" t="n">
        <f aca="false">IFERROR(INDEX('ANEXO IV - Kits por Polo'!$H$2:$H$615,MATCH($M126&amp;"|"&amp;$K126&amp;"|"&amp;$A126&amp;"|"&amp;$J126,'ANEXO IV - Kits por Polo'!$I$2:$I$615,0)),0)</f>
        <v>753.22</v>
      </c>
      <c r="I126" s="28" t="n">
        <f aca="false">MAX(F126/1000,H126*0.3)</f>
        <v>225.966</v>
      </c>
      <c r="J126" s="30" t="s">
        <v>819</v>
      </c>
      <c r="K126" s="31" t="s">
        <v>158</v>
      </c>
      <c r="L126" s="31" t="s">
        <v>159</v>
      </c>
      <c r="M126" s="30" t="s">
        <v>849</v>
      </c>
      <c r="N126" s="30" t="s">
        <v>850</v>
      </c>
      <c r="O126" s="29" t="s">
        <v>851</v>
      </c>
      <c r="P126" s="25" t="s">
        <v>852</v>
      </c>
      <c r="Q126" s="32" t="n">
        <v>-4.87575852301538</v>
      </c>
      <c r="R126" s="32" t="n">
        <v>-66.8980950765698</v>
      </c>
      <c r="S126" s="31" t="s">
        <v>183</v>
      </c>
      <c r="T126" s="33" t="s">
        <v>853</v>
      </c>
      <c r="U126" s="29" t="n">
        <v>69500000</v>
      </c>
      <c r="V126" s="34" t="s">
        <v>854</v>
      </c>
      <c r="W126" s="34"/>
      <c r="X126" s="34"/>
      <c r="Y126" s="34"/>
    </row>
    <row r="127" customFormat="false" ht="15" hidden="false" customHeight="true" outlineLevel="0" collapsed="false">
      <c r="A127" s="35" t="s">
        <v>335</v>
      </c>
      <c r="B127" s="11" t="str">
        <f aca="false">IF(OR(A127="AC",A127="AM",A127="AP",A127="PA",A127="RO",A127="RR",A127="TO"),"Manaus/AM",IF(OR(A127="AL",A127="BA",A127="CE",A127="MA",A127="PB",A127="PE",A127="PI",A127="RN",A127="SE"),"Recife/PE",IF(OR(A127="MT",A127="MS",A127="GO",A127="DF"),"Campo Grande/MS",IF(OR(A127="SC",A127="PR",A127="RS",A127="MG",A127="ES",A127="SP",A127="RJ"),"Curitiba/PR","VERIFICAR UF"))))</f>
        <v>Manaus/AM</v>
      </c>
      <c r="C127" s="26"/>
      <c r="D127" s="27"/>
      <c r="E127" s="36" t="n">
        <f aca="false">IFERROR(INDEX('ANEXO IV - Kits por Polo'!$F$2:$F$615,MATCH($M127&amp;"|"&amp;$K127&amp;"|"&amp;$A127&amp;"|"&amp;$J127,'ANEXO IV - Kits por Polo'!$I$2:$I$615,0)),0)</f>
        <v>25</v>
      </c>
      <c r="F127" s="36" t="n">
        <f aca="false">IFERROR(INDEX('ANEXO IV - Kits por Polo'!$G$2:$G$615,MATCH($M127&amp;"|"&amp;$K127&amp;"|"&amp;$A127&amp;"|"&amp;$J127,'ANEXO IV - Kits por Polo'!$I$2:$I$615,0)),0)</f>
        <v>257096</v>
      </c>
      <c r="G127" s="37" t="s">
        <v>855</v>
      </c>
      <c r="H127" s="36" t="n">
        <f aca="false">IFERROR(INDEX('ANEXO IV - Kits por Polo'!$H$2:$H$615,MATCH($M127&amp;"|"&amp;$K127&amp;"|"&amp;$A127&amp;"|"&amp;$J127,'ANEXO IV - Kits por Polo'!$I$2:$I$615,0)),0)</f>
        <v>1441.57</v>
      </c>
      <c r="I127" s="36" t="n">
        <f aca="false">MAX(F127/1000,H127*0.3)</f>
        <v>432.471</v>
      </c>
      <c r="J127" s="38" t="s">
        <v>819</v>
      </c>
      <c r="K127" s="39" t="s">
        <v>158</v>
      </c>
      <c r="L127" s="39" t="s">
        <v>159</v>
      </c>
      <c r="M127" s="38" t="s">
        <v>855</v>
      </c>
      <c r="N127" s="38" t="s">
        <v>855</v>
      </c>
      <c r="O127" s="37" t="s">
        <v>856</v>
      </c>
      <c r="P127" s="35" t="s">
        <v>857</v>
      </c>
      <c r="Q127" s="40" t="n">
        <v>-4.08813057778624</v>
      </c>
      <c r="R127" s="40" t="n">
        <v>-63.1449627885743</v>
      </c>
      <c r="S127" s="39" t="s">
        <v>235</v>
      </c>
      <c r="T127" s="41" t="s">
        <v>858</v>
      </c>
      <c r="U127" s="37" t="n">
        <v>69460000</v>
      </c>
      <c r="V127" s="42" t="s">
        <v>859</v>
      </c>
      <c r="W127" s="42"/>
      <c r="X127" s="42"/>
      <c r="Y127" s="42"/>
    </row>
    <row r="128" customFormat="false" ht="15" hidden="false" customHeight="true" outlineLevel="0" collapsed="false">
      <c r="A128" s="25" t="s">
        <v>335</v>
      </c>
      <c r="B128" s="11" t="str">
        <f aca="false">IF(OR(A128="AC",A128="AM",A128="AP",A128="PA",A128="RO",A128="RR",A128="TO"),"Manaus/AM",IF(OR(A128="AL",A128="BA",A128="CE",A128="MA",A128="PB",A128="PE",A128="PI",A128="RN",A128="SE"),"Recife/PE",IF(OR(A128="MT",A128="MS",A128="GO",A128="DF"),"Campo Grande/MS",IF(OR(A128="SC",A128="PR",A128="RS",A128="MG",A128="ES",A128="SP",A128="RJ"),"Curitiba/PR","VERIFICAR UF"))))</f>
        <v>Manaus/AM</v>
      </c>
      <c r="C128" s="26"/>
      <c r="D128" s="27"/>
      <c r="E128" s="28" t="n">
        <f aca="false">IFERROR(INDEX('ANEXO IV - Kits por Polo'!$F$2:$F$615,MATCH($M128&amp;"|"&amp;$K128&amp;"|"&amp;$A128&amp;"|"&amp;$J128,'ANEXO IV - Kits por Polo'!$I$2:$I$615,0)),0)</f>
        <v>37</v>
      </c>
      <c r="F128" s="28" t="n">
        <f aca="false">IFERROR(INDEX('ANEXO IV - Kits por Polo'!$G$2:$G$615,MATCH($M128&amp;"|"&amp;$K128&amp;"|"&amp;$A128&amp;"|"&amp;$J128,'ANEXO IV - Kits por Polo'!$I$2:$I$615,0)),0)</f>
        <v>394036</v>
      </c>
      <c r="G128" s="29" t="s">
        <v>860</v>
      </c>
      <c r="H128" s="28" t="n">
        <f aca="false">IFERROR(INDEX('ANEXO IV - Kits por Polo'!$H$2:$H$615,MATCH($M128&amp;"|"&amp;$K128&amp;"|"&amp;$A128&amp;"|"&amp;$J128,'ANEXO IV - Kits por Polo'!$I$2:$I$615,0)),0)</f>
        <v>2200.51</v>
      </c>
      <c r="I128" s="28" t="n">
        <f aca="false">MAX(F128/1000,H128*0.3)</f>
        <v>660.153</v>
      </c>
      <c r="J128" s="30" t="s">
        <v>819</v>
      </c>
      <c r="K128" s="31" t="s">
        <v>158</v>
      </c>
      <c r="L128" s="31" t="s">
        <v>159</v>
      </c>
      <c r="M128" s="30" t="s">
        <v>861</v>
      </c>
      <c r="N128" s="30" t="s">
        <v>797</v>
      </c>
      <c r="O128" s="29" t="s">
        <v>862</v>
      </c>
      <c r="P128" s="25" t="s">
        <v>863</v>
      </c>
      <c r="Q128" s="32" t="n">
        <v>-2.34528799081923</v>
      </c>
      <c r="R128" s="32" t="n">
        <v>-65.1301397025345</v>
      </c>
      <c r="S128" s="31" t="s">
        <v>235</v>
      </c>
      <c r="T128" s="33" t="s">
        <v>864</v>
      </c>
      <c r="U128" s="29" t="n">
        <v>69490000</v>
      </c>
      <c r="V128" s="34" t="s">
        <v>865</v>
      </c>
      <c r="W128" s="34"/>
      <c r="X128" s="34"/>
      <c r="Y128" s="34"/>
    </row>
    <row r="129" customFormat="false" ht="23.25" hidden="false" customHeight="true" outlineLevel="0" collapsed="false">
      <c r="A129" s="35" t="s">
        <v>335</v>
      </c>
      <c r="B129" s="11" t="str">
        <f aca="false">IF(OR(A129="AC",A129="AM",A129="AP",A129="PA",A129="RO",A129="RR",A129="TO"),"Manaus/AM",IF(OR(A129="AL",A129="BA",A129="CE",A129="MA",A129="PB",A129="PE",A129="PI",A129="RN",A129="SE"),"Recife/PE",IF(OR(A129="MT",A129="MS",A129="GO",A129="DF"),"Campo Grande/MS",IF(OR(A129="SC",A129="PR",A129="RS",A129="MG",A129="ES",A129="SP",A129="RJ"),"Curitiba/PR","VERIFICAR UF"))))</f>
        <v>Manaus/AM</v>
      </c>
      <c r="C129" s="26"/>
      <c r="D129" s="27"/>
      <c r="E129" s="36" t="n">
        <f aca="false">IFERROR(INDEX('ANEXO IV - Kits por Polo'!$F$2:$F$615,MATCH($M129&amp;"|"&amp;$K129&amp;"|"&amp;$A129&amp;"|"&amp;$J129,'ANEXO IV - Kits por Polo'!$I$2:$I$615,0)),0)</f>
        <v>67</v>
      </c>
      <c r="F129" s="36" t="n">
        <f aca="false">IFERROR(INDEX('ANEXO IV - Kits por Polo'!$G$2:$G$615,MATCH($M129&amp;"|"&amp;$K129&amp;"|"&amp;$A129&amp;"|"&amp;$J129,'ANEXO IV - Kits por Polo'!$I$2:$I$615,0)),0)</f>
        <v>644379</v>
      </c>
      <c r="G129" s="37" t="s">
        <v>866</v>
      </c>
      <c r="H129" s="36" t="n">
        <f aca="false">IFERROR(INDEX('ANEXO IV - Kits por Polo'!$H$2:$H$615,MATCH($M129&amp;"|"&amp;$K129&amp;"|"&amp;$A129&amp;"|"&amp;$J129,'ANEXO IV - Kits por Polo'!$I$2:$I$615,0)),0)</f>
        <v>3642.47</v>
      </c>
      <c r="I129" s="36" t="n">
        <f aca="false">MAX(F129/1000,H129*0.3)</f>
        <v>1092.741</v>
      </c>
      <c r="J129" s="38" t="s">
        <v>819</v>
      </c>
      <c r="K129" s="39" t="s">
        <v>187</v>
      </c>
      <c r="L129" s="39" t="s">
        <v>187</v>
      </c>
      <c r="M129" s="38" t="s">
        <v>866</v>
      </c>
      <c r="N129" s="38" t="s">
        <v>867</v>
      </c>
      <c r="O129" s="37" t="s">
        <v>868</v>
      </c>
      <c r="P129" s="35" t="s">
        <v>869</v>
      </c>
      <c r="Q129" s="40" t="n">
        <v>-6.66065225426277</v>
      </c>
      <c r="R129" s="40" t="n">
        <v>-69.8672708991342</v>
      </c>
      <c r="S129" s="39" t="s">
        <v>155</v>
      </c>
      <c r="T129" s="41" t="s">
        <v>870</v>
      </c>
      <c r="U129" s="37" t="n">
        <v>69880000</v>
      </c>
      <c r="V129" s="42" t="s">
        <v>871</v>
      </c>
      <c r="W129" s="42"/>
      <c r="X129" s="42"/>
      <c r="Y129" s="42"/>
    </row>
    <row r="130" customFormat="false" ht="23.25" hidden="false" customHeight="true" outlineLevel="0" collapsed="false">
      <c r="A130" s="25" t="s">
        <v>335</v>
      </c>
      <c r="B130" s="11" t="str">
        <f aca="false">IF(OR(A130="AC",A130="AM",A130="AP",A130="PA",A130="RO",A130="RR",A130="TO"),"Manaus/AM",IF(OR(A130="AL",A130="BA",A130="CE",A130="MA",A130="PB",A130="PE",A130="PI",A130="RN",A130="SE"),"Recife/PE",IF(OR(A130="MT",A130="MS",A130="GO",A130="DF"),"Campo Grande/MS",IF(OR(A130="SC",A130="PR",A130="RS",A130="MG",A130="ES",A130="SP",A130="RJ"),"Curitiba/PR","VERIFICAR UF"))))</f>
        <v>Manaus/AM</v>
      </c>
      <c r="C130" s="26"/>
      <c r="D130" s="27"/>
      <c r="E130" s="28" t="n">
        <f aca="false">IFERROR(INDEX('ANEXO IV - Kits por Polo'!$F$2:$F$615,MATCH($M130&amp;"|"&amp;$K130&amp;"|"&amp;$A130&amp;"|"&amp;$J130,'ANEXO IV - Kits por Polo'!$I$2:$I$615,0)),0)</f>
        <v>0</v>
      </c>
      <c r="F130" s="28" t="n">
        <f aca="false">IFERROR(INDEX('ANEXO IV - Kits por Polo'!$G$2:$G$615,MATCH($M130&amp;"|"&amp;$K130&amp;"|"&amp;$A130&amp;"|"&amp;$J130,'ANEXO IV - Kits por Polo'!$I$2:$I$615,0)),0)</f>
        <v>0</v>
      </c>
      <c r="G130" s="29" t="s">
        <v>866</v>
      </c>
      <c r="H130" s="28" t="n">
        <f aca="false">IFERROR(INDEX('ANEXO IV - Kits por Polo'!$H$2:$H$615,MATCH($M130&amp;"|"&amp;$K130&amp;"|"&amp;$A130&amp;"|"&amp;$J130,'ANEXO IV - Kits por Polo'!$I$2:$I$615,0)),0)</f>
        <v>0</v>
      </c>
      <c r="I130" s="28" t="n">
        <f aca="false">MAX(F130/1000,H130*0.3)</f>
        <v>0</v>
      </c>
      <c r="J130" s="30" t="s">
        <v>819</v>
      </c>
      <c r="K130" s="31" t="s">
        <v>158</v>
      </c>
      <c r="L130" s="31" t="s">
        <v>159</v>
      </c>
      <c r="M130" s="30" t="s">
        <v>866</v>
      </c>
      <c r="N130" s="30" t="s">
        <v>866</v>
      </c>
      <c r="O130" s="29" t="s">
        <v>872</v>
      </c>
      <c r="P130" s="25" t="s">
        <v>873</v>
      </c>
      <c r="Q130" s="32" t="n">
        <v>-6.65072222222222</v>
      </c>
      <c r="R130" s="32" t="n">
        <v>-69.5624722222222</v>
      </c>
      <c r="S130" s="31" t="s">
        <v>351</v>
      </c>
      <c r="T130" s="33" t="s">
        <v>874</v>
      </c>
      <c r="U130" s="29" t="n">
        <v>69880000</v>
      </c>
      <c r="V130" s="34" t="s">
        <v>875</v>
      </c>
      <c r="W130" s="34"/>
      <c r="X130" s="34"/>
      <c r="Y130" s="34"/>
    </row>
    <row r="131" customFormat="false" ht="15" hidden="false" customHeight="true" outlineLevel="0" collapsed="false">
      <c r="A131" s="35" t="s">
        <v>335</v>
      </c>
      <c r="B131" s="11" t="str">
        <f aca="false">IF(OR(A131="AC",A131="AM",A131="AP",A131="PA",A131="RO",A131="RR",A131="TO"),"Manaus/AM",IF(OR(A131="AL",A131="BA",A131="CE",A131="MA",A131="PB",A131="PE",A131="PI",A131="RN",A131="SE"),"Recife/PE",IF(OR(A131="MT",A131="MS",A131="GO",A131="DF"),"Campo Grande/MS",IF(OR(A131="SC",A131="PR",A131="RS",A131="MG",A131="ES",A131="SP",A131="RJ"),"Curitiba/PR","VERIFICAR UF"))))</f>
        <v>Manaus/AM</v>
      </c>
      <c r="C131" s="26"/>
      <c r="D131" s="27"/>
      <c r="E131" s="36" t="n">
        <f aca="false">IFERROR(INDEX('ANEXO IV - Kits por Polo'!$F$2:$F$615,MATCH($M131&amp;"|"&amp;$K131&amp;"|"&amp;$A131&amp;"|"&amp;$J131,'ANEXO IV - Kits por Polo'!$I$2:$I$615,0)),0)</f>
        <v>18</v>
      </c>
      <c r="F131" s="36" t="n">
        <f aca="false">IFERROR(INDEX('ANEXO IV - Kits por Polo'!$G$2:$G$615,MATCH($M131&amp;"|"&amp;$K131&amp;"|"&amp;$A131&amp;"|"&amp;$J131,'ANEXO IV - Kits por Polo'!$I$2:$I$615,0)),0)</f>
        <v>172762</v>
      </c>
      <c r="G131" s="37" t="s">
        <v>876</v>
      </c>
      <c r="H131" s="36" t="n">
        <f aca="false">IFERROR(INDEX('ANEXO IV - Kits por Polo'!$H$2:$H$615,MATCH($M131&amp;"|"&amp;$K131&amp;"|"&amp;$A131&amp;"|"&amp;$J131,'ANEXO IV - Kits por Polo'!$I$2:$I$615,0)),0)</f>
        <v>976.82</v>
      </c>
      <c r="I131" s="36" t="n">
        <f aca="false">MAX(F131/1000,H131*0.3)</f>
        <v>293.046</v>
      </c>
      <c r="J131" s="38" t="s">
        <v>819</v>
      </c>
      <c r="K131" s="39" t="s">
        <v>158</v>
      </c>
      <c r="L131" s="39" t="s">
        <v>159</v>
      </c>
      <c r="M131" s="38" t="s">
        <v>876</v>
      </c>
      <c r="N131" s="38" t="s">
        <v>877</v>
      </c>
      <c r="O131" s="37" t="s">
        <v>878</v>
      </c>
      <c r="P131" s="35" t="s">
        <v>879</v>
      </c>
      <c r="Q131" s="40" t="n">
        <v>-7.68933332639024</v>
      </c>
      <c r="R131" s="40" t="n">
        <v>-70.6192603694411</v>
      </c>
      <c r="S131" s="39" t="s">
        <v>351</v>
      </c>
      <c r="T131" s="41" t="s">
        <v>880</v>
      </c>
      <c r="U131" s="37" t="n">
        <v>69870000</v>
      </c>
      <c r="V131" s="42" t="s">
        <v>881</v>
      </c>
      <c r="W131" s="42"/>
      <c r="X131" s="42"/>
      <c r="Y131" s="42"/>
    </row>
    <row r="132" customFormat="false" ht="15" hidden="false" customHeight="true" outlineLevel="0" collapsed="false">
      <c r="A132" s="25" t="s">
        <v>335</v>
      </c>
      <c r="B132" s="11" t="str">
        <f aca="false">IF(OR(A132="AC",A132="AM",A132="AP",A132="PA",A132="RO",A132="RR",A132="TO"),"Manaus/AM",IF(OR(A132="AL",A132="BA",A132="CE",A132="MA",A132="PB",A132="PE",A132="PI",A132="RN",A132="SE"),"Recife/PE",IF(OR(A132="MT",A132="MS",A132="GO",A132="DF"),"Campo Grande/MS",IF(OR(A132="SC",A132="PR",A132="RS",A132="MG",A132="ES",A132="SP",A132="RJ"),"Curitiba/PR","VERIFICAR UF"))))</f>
        <v>Manaus/AM</v>
      </c>
      <c r="C132" s="26"/>
      <c r="D132" s="27"/>
      <c r="E132" s="28" t="n">
        <f aca="false">IFERROR(INDEX('ANEXO IV - Kits por Polo'!$F$2:$F$615,MATCH($M132&amp;"|"&amp;$K132&amp;"|"&amp;$A132&amp;"|"&amp;$J132,'ANEXO IV - Kits por Polo'!$I$2:$I$615,0)),0)</f>
        <v>26</v>
      </c>
      <c r="F132" s="28" t="n">
        <f aca="false">IFERROR(INDEX('ANEXO IV - Kits por Polo'!$G$2:$G$615,MATCH($M132&amp;"|"&amp;$K132&amp;"|"&amp;$A132&amp;"|"&amp;$J132,'ANEXO IV - Kits por Polo'!$I$2:$I$615,0)),0)</f>
        <v>240312</v>
      </c>
      <c r="G132" s="29" t="s">
        <v>882</v>
      </c>
      <c r="H132" s="28" t="n">
        <f aca="false">IFERROR(INDEX('ANEXO IV - Kits por Polo'!$H$2:$H$615,MATCH($M132&amp;"|"&amp;$K132&amp;"|"&amp;$A132&amp;"|"&amp;$J132,'ANEXO IV - Kits por Polo'!$I$2:$I$615,0)),0)</f>
        <v>1365.26</v>
      </c>
      <c r="I132" s="28" t="n">
        <f aca="false">MAX(F132/1000,H132*0.3)</f>
        <v>409.578</v>
      </c>
      <c r="J132" s="30" t="s">
        <v>819</v>
      </c>
      <c r="K132" s="31" t="s">
        <v>158</v>
      </c>
      <c r="L132" s="31" t="s">
        <v>159</v>
      </c>
      <c r="M132" s="30" t="s">
        <v>882</v>
      </c>
      <c r="N132" s="30" t="s">
        <v>882</v>
      </c>
      <c r="O132" s="29" t="s">
        <v>883</v>
      </c>
      <c r="P132" s="25" t="s">
        <v>884</v>
      </c>
      <c r="Q132" s="32" t="n">
        <v>-6.8642427750319</v>
      </c>
      <c r="R132" s="32" t="n">
        <v>-70.7563155941491</v>
      </c>
      <c r="S132" s="31" t="s">
        <v>351</v>
      </c>
      <c r="T132" s="33" t="s">
        <v>885</v>
      </c>
      <c r="U132" s="29" t="n">
        <v>69890000</v>
      </c>
      <c r="V132" s="34" t="s">
        <v>886</v>
      </c>
      <c r="W132" s="34"/>
      <c r="X132" s="34"/>
      <c r="Y132" s="34"/>
    </row>
    <row r="133" customFormat="false" ht="15" hidden="false" customHeight="true" outlineLevel="0" collapsed="false">
      <c r="A133" s="35" t="s">
        <v>335</v>
      </c>
      <c r="B133" s="11" t="str">
        <f aca="false">IF(OR(A133="AC",A133="AM",A133="AP",A133="PA",A133="RO",A133="RR",A133="TO"),"Manaus/AM",IF(OR(A133="AL",A133="BA",A133="CE",A133="MA",A133="PB",A133="PE",A133="PI",A133="RN",A133="SE"),"Recife/PE",IF(OR(A133="MT",A133="MS",A133="GO",A133="DF"),"Campo Grande/MS",IF(OR(A133="SC",A133="PR",A133="RS",A133="MG",A133="ES",A133="SP",A133="RJ"),"Curitiba/PR","VERIFICAR UF"))))</f>
        <v>Manaus/AM</v>
      </c>
      <c r="C133" s="26"/>
      <c r="D133" s="27"/>
      <c r="E133" s="36" t="n">
        <f aca="false">IFERROR(INDEX('ANEXO IV - Kits por Polo'!$F$2:$F$615,MATCH($M133&amp;"|"&amp;$K133&amp;"|"&amp;$A133&amp;"|"&amp;$J133,'ANEXO IV - Kits por Polo'!$I$2:$I$615,0)),0)</f>
        <v>17</v>
      </c>
      <c r="F133" s="36" t="n">
        <f aca="false">IFERROR(INDEX('ANEXO IV - Kits por Polo'!$G$2:$G$615,MATCH($M133&amp;"|"&amp;$K133&amp;"|"&amp;$A133&amp;"|"&amp;$J133,'ANEXO IV - Kits por Polo'!$I$2:$I$615,0)),0)</f>
        <v>165803</v>
      </c>
      <c r="G133" s="37" t="s">
        <v>887</v>
      </c>
      <c r="H133" s="36" t="n">
        <f aca="false">IFERROR(INDEX('ANEXO IV - Kits por Polo'!$H$2:$H$615,MATCH($M133&amp;"|"&amp;$K133&amp;"|"&amp;$A133&amp;"|"&amp;$J133,'ANEXO IV - Kits por Polo'!$I$2:$I$615,0)),0)</f>
        <v>935.61</v>
      </c>
      <c r="I133" s="36" t="n">
        <f aca="false">MAX(F133/1000,H133*0.3)</f>
        <v>280.683</v>
      </c>
      <c r="J133" s="38" t="s">
        <v>819</v>
      </c>
      <c r="K133" s="39" t="s">
        <v>158</v>
      </c>
      <c r="L133" s="39" t="s">
        <v>159</v>
      </c>
      <c r="M133" s="38" t="s">
        <v>888</v>
      </c>
      <c r="N133" s="38" t="s">
        <v>889</v>
      </c>
      <c r="O133" s="37" t="s">
        <v>890</v>
      </c>
      <c r="P133" s="35" t="s">
        <v>891</v>
      </c>
      <c r="Q133" s="40" t="n">
        <v>-2.85450062311522</v>
      </c>
      <c r="R133" s="40" t="n">
        <v>-65.8453837350279</v>
      </c>
      <c r="S133" s="39" t="s">
        <v>235</v>
      </c>
      <c r="T133" s="41" t="s">
        <v>892</v>
      </c>
      <c r="U133" s="37" t="n">
        <v>69520000</v>
      </c>
      <c r="V133" s="42" t="s">
        <v>893</v>
      </c>
      <c r="W133" s="42"/>
      <c r="X133" s="42"/>
      <c r="Y133" s="42"/>
    </row>
    <row r="134" customFormat="false" ht="15" hidden="false" customHeight="true" outlineLevel="0" collapsed="false">
      <c r="A134" s="25" t="s">
        <v>335</v>
      </c>
      <c r="B134" s="11" t="str">
        <f aca="false">IF(OR(A134="AC",A134="AM",A134="AP",A134="PA",A134="RO",A134="RR",A134="TO"),"Manaus/AM",IF(OR(A134="AL",A134="BA",A134="CE",A134="MA",A134="PB",A134="PE",A134="PI",A134="RN",A134="SE"),"Recife/PE",IF(OR(A134="MT",A134="MS",A134="GO",A134="DF"),"Campo Grande/MS",IF(OR(A134="SC",A134="PR",A134="RS",A134="MG",A134="ES",A134="SP",A134="RJ"),"Curitiba/PR","VERIFICAR UF"))))</f>
        <v>Manaus/AM</v>
      </c>
      <c r="C134" s="26"/>
      <c r="D134" s="27"/>
      <c r="E134" s="28" t="n">
        <f aca="false">IFERROR(INDEX('ANEXO IV - Kits por Polo'!$F$2:$F$615,MATCH($M134&amp;"|"&amp;$K134&amp;"|"&amp;$A134&amp;"|"&amp;$J134,'ANEXO IV - Kits por Polo'!$I$2:$I$615,0)),0)</f>
        <v>29</v>
      </c>
      <c r="F134" s="28" t="n">
        <f aca="false">IFERROR(INDEX('ANEXO IV - Kits por Polo'!$G$2:$G$615,MATCH($M134&amp;"|"&amp;$K134&amp;"|"&amp;$A134&amp;"|"&amp;$J134,'ANEXO IV - Kits por Polo'!$I$2:$I$615,0)),0)</f>
        <v>320551</v>
      </c>
      <c r="G134" s="29" t="s">
        <v>894</v>
      </c>
      <c r="H134" s="28" t="n">
        <f aca="false">IFERROR(INDEX('ANEXO IV - Kits por Polo'!$H$2:$H$615,MATCH($M134&amp;"|"&amp;$K134&amp;"|"&amp;$A134&amp;"|"&amp;$J134,'ANEXO IV - Kits por Polo'!$I$2:$I$615,0)),0)</f>
        <v>1782.69</v>
      </c>
      <c r="I134" s="28" t="n">
        <f aca="false">MAX(F134/1000,H134*0.3)</f>
        <v>534.807</v>
      </c>
      <c r="J134" s="30" t="s">
        <v>819</v>
      </c>
      <c r="K134" s="31" t="s">
        <v>158</v>
      </c>
      <c r="L134" s="31" t="s">
        <v>159</v>
      </c>
      <c r="M134" s="30" t="s">
        <v>895</v>
      </c>
      <c r="N134" s="30" t="s">
        <v>895</v>
      </c>
      <c r="O134" s="29" t="s">
        <v>896</v>
      </c>
      <c r="P134" s="25" t="s">
        <v>897</v>
      </c>
      <c r="Q134" s="32" t="n">
        <v>-3.17909572543086</v>
      </c>
      <c r="R134" s="32" t="n">
        <v>-64.8275570573334</v>
      </c>
      <c r="S134" s="31" t="s">
        <v>235</v>
      </c>
      <c r="T134" s="33" t="s">
        <v>898</v>
      </c>
      <c r="U134" s="29" t="n">
        <v>69540000</v>
      </c>
      <c r="V134" s="34" t="s">
        <v>899</v>
      </c>
      <c r="W134" s="34"/>
      <c r="X134" s="34"/>
      <c r="Y134" s="34"/>
    </row>
    <row r="135" customFormat="false" ht="15" hidden="false" customHeight="true" outlineLevel="0" collapsed="false">
      <c r="A135" s="35" t="s">
        <v>335</v>
      </c>
      <c r="B135" s="11" t="str">
        <f aca="false">IF(OR(A135="AC",A135="AM",A135="AP",A135="PA",A135="RO",A135="RR",A135="TO"),"Manaus/AM",IF(OR(A135="AL",A135="BA",A135="CE",A135="MA",A135="PB",A135="PE",A135="PI",A135="RN",A135="SE"),"Recife/PE",IF(OR(A135="MT",A135="MS",A135="GO",A135="DF"),"Campo Grande/MS",IF(OR(A135="SC",A135="PR",A135="RS",A135="MG",A135="ES",A135="SP",A135="RJ"),"Curitiba/PR","VERIFICAR UF"))))</f>
        <v>Manaus/AM</v>
      </c>
      <c r="C135" s="26"/>
      <c r="D135" s="27"/>
      <c r="E135" s="36" t="n">
        <f aca="false">IFERROR(INDEX('ANEXO IV - Kits por Polo'!$F$2:$F$615,MATCH($M135&amp;"|"&amp;$K135&amp;"|"&amp;$A135&amp;"|"&amp;$J135,'ANEXO IV - Kits por Polo'!$I$2:$I$615,0)),0)</f>
        <v>26</v>
      </c>
      <c r="F135" s="36" t="n">
        <f aca="false">IFERROR(INDEX('ANEXO IV - Kits por Polo'!$G$2:$G$615,MATCH($M135&amp;"|"&amp;$K135&amp;"|"&amp;$A135&amp;"|"&amp;$J135,'ANEXO IV - Kits por Polo'!$I$2:$I$615,0)),0)</f>
        <v>264056</v>
      </c>
      <c r="G135" s="37" t="s">
        <v>900</v>
      </c>
      <c r="H135" s="36" t="n">
        <f aca="false">IFERROR(INDEX('ANEXO IV - Kits por Polo'!$H$2:$H$615,MATCH($M135&amp;"|"&amp;$K135&amp;"|"&amp;$A135&amp;"|"&amp;$J135,'ANEXO IV - Kits por Polo'!$I$2:$I$615,0)),0)</f>
        <v>1482.78</v>
      </c>
      <c r="I135" s="36" t="n">
        <f aca="false">MAX(F135/1000,H135*0.3)</f>
        <v>444.834</v>
      </c>
      <c r="J135" s="38" t="s">
        <v>819</v>
      </c>
      <c r="K135" s="39" t="s">
        <v>158</v>
      </c>
      <c r="L135" s="39" t="s">
        <v>159</v>
      </c>
      <c r="M135" s="38" t="s">
        <v>901</v>
      </c>
      <c r="N135" s="38" t="s">
        <v>901</v>
      </c>
      <c r="O135" s="37" t="s">
        <v>902</v>
      </c>
      <c r="P135" s="35" t="s">
        <v>903</v>
      </c>
      <c r="Q135" s="40" t="n">
        <v>-6.35476988140479</v>
      </c>
      <c r="R135" s="40" t="n">
        <v>-67.8748538753705</v>
      </c>
      <c r="S135" s="39" t="s">
        <v>351</v>
      </c>
      <c r="T135" s="41" t="s">
        <v>904</v>
      </c>
      <c r="U135" s="37" t="n">
        <v>69510000</v>
      </c>
      <c r="V135" s="42" t="s">
        <v>905</v>
      </c>
      <c r="W135" s="42"/>
      <c r="X135" s="42"/>
      <c r="Y135" s="42"/>
    </row>
    <row r="136" customFormat="false" ht="15" hidden="false" customHeight="true" outlineLevel="0" collapsed="false">
      <c r="A136" s="25" t="s">
        <v>335</v>
      </c>
      <c r="B136" s="11" t="str">
        <f aca="false">IF(OR(A136="AC",A136="AM",A136="AP",A136="PA",A136="RO",A136="RR",A136="TO"),"Manaus/AM",IF(OR(A136="AL",A136="BA",A136="CE",A136="MA",A136="PB",A136="PE",A136="PI",A136="RN",A136="SE"),"Recife/PE",IF(OR(A136="MT",A136="MS",A136="GO",A136="DF"),"Campo Grande/MS",IF(OR(A136="SC",A136="PR",A136="RS",A136="MG",A136="ES",A136="SP",A136="RJ"),"Curitiba/PR","VERIFICAR UF"))))</f>
        <v>Manaus/AM</v>
      </c>
      <c r="C136" s="26"/>
      <c r="D136" s="27"/>
      <c r="E136" s="28" t="n">
        <f aca="false">IFERROR(INDEX('ANEXO IV - Kits por Polo'!$F$2:$F$615,MATCH($M136&amp;"|"&amp;$K136&amp;"|"&amp;$A136&amp;"|"&amp;$J136,'ANEXO IV - Kits por Polo'!$I$2:$I$615,0)),0)</f>
        <v>35</v>
      </c>
      <c r="F136" s="28" t="n">
        <f aca="false">IFERROR(INDEX('ANEXO IV - Kits por Polo'!$G$2:$G$615,MATCH($M136&amp;"|"&amp;$K136&amp;"|"&amp;$A136&amp;"|"&amp;$J136,'ANEXO IV - Kits por Polo'!$I$2:$I$615,0)),0)</f>
        <v>350437</v>
      </c>
      <c r="G136" s="29" t="s">
        <v>906</v>
      </c>
      <c r="H136" s="28" t="n">
        <f aca="false">IFERROR(INDEX('ANEXO IV - Kits por Polo'!$H$2:$H$615,MATCH($M136&amp;"|"&amp;$K136&amp;"|"&amp;$A136&amp;"|"&amp;$J136,'ANEXO IV - Kits por Polo'!$I$2:$I$615,0)),0)</f>
        <v>1971.19</v>
      </c>
      <c r="I136" s="28" t="n">
        <f aca="false">MAX(F136/1000,H136*0.3)</f>
        <v>591.357</v>
      </c>
      <c r="J136" s="30" t="s">
        <v>819</v>
      </c>
      <c r="K136" s="31" t="s">
        <v>158</v>
      </c>
      <c r="L136" s="31" t="s">
        <v>159</v>
      </c>
      <c r="M136" s="30" t="s">
        <v>907</v>
      </c>
      <c r="N136" s="30" t="s">
        <v>907</v>
      </c>
      <c r="O136" s="29" t="s">
        <v>908</v>
      </c>
      <c r="P136" s="25" t="s">
        <v>909</v>
      </c>
      <c r="Q136" s="32" t="n">
        <v>-2.5201191033153</v>
      </c>
      <c r="R136" s="32" t="n">
        <v>-66.0925501198059</v>
      </c>
      <c r="S136" s="31" t="s">
        <v>235</v>
      </c>
      <c r="T136" s="33" t="s">
        <v>910</v>
      </c>
      <c r="U136" s="29" t="n">
        <v>69670000</v>
      </c>
      <c r="V136" s="34" t="s">
        <v>911</v>
      </c>
      <c r="W136" s="34"/>
      <c r="X136" s="34"/>
      <c r="Y136" s="34"/>
    </row>
    <row r="137" customFormat="false" ht="15" hidden="false" customHeight="true" outlineLevel="0" collapsed="false">
      <c r="A137" s="35" t="s">
        <v>335</v>
      </c>
      <c r="B137" s="11" t="str">
        <f aca="false">IF(OR(A137="AC",A137="AM",A137="AP",A137="PA",A137="RO",A137="RR",A137="TO"),"Manaus/AM",IF(OR(A137="AL",A137="BA",A137="CE",A137="MA",A137="PB",A137="PE",A137="PI",A137="RN",A137="SE"),"Recife/PE",IF(OR(A137="MT",A137="MS",A137="GO",A137="DF"),"Campo Grande/MS",IF(OR(A137="SC",A137="PR",A137="RS",A137="MG",A137="ES",A137="SP",A137="RJ"),"Curitiba/PR","VERIFICAR UF"))))</f>
        <v>Manaus/AM</v>
      </c>
      <c r="C137" s="26"/>
      <c r="D137" s="27"/>
      <c r="E137" s="36" t="n">
        <f aca="false">IFERROR(INDEX('ANEXO IV - Kits por Polo'!$F$2:$F$615,MATCH($M137&amp;"|"&amp;$K137&amp;"|"&amp;$A137&amp;"|"&amp;$J137,'ANEXO IV - Kits por Polo'!$I$2:$I$615,0)),0)</f>
        <v>58</v>
      </c>
      <c r="F137" s="36" t="n">
        <f aca="false">IFERROR(INDEX('ANEXO IV - Kits por Polo'!$G$2:$G$615,MATCH($M137&amp;"|"&amp;$K137&amp;"|"&amp;$A137&amp;"|"&amp;$J137,'ANEXO IV - Kits por Polo'!$I$2:$I$615,0)),0)</f>
        <v>516759</v>
      </c>
      <c r="G137" s="37" t="s">
        <v>818</v>
      </c>
      <c r="H137" s="36" t="n">
        <f aca="false">IFERROR(INDEX('ANEXO IV - Kits por Polo'!$H$2:$H$615,MATCH($M137&amp;"|"&amp;$K137&amp;"|"&amp;$A137&amp;"|"&amp;$J137,'ANEXO IV - Kits por Polo'!$I$2:$I$615,0)),0)</f>
        <v>2943.005</v>
      </c>
      <c r="I137" s="36" t="n">
        <f aca="false">MAX(F137/1000,H137*0.3)</f>
        <v>882.9015</v>
      </c>
      <c r="J137" s="38" t="s">
        <v>819</v>
      </c>
      <c r="K137" s="39" t="s">
        <v>136</v>
      </c>
      <c r="L137" s="39" t="s">
        <v>152</v>
      </c>
      <c r="M137" s="38" t="s">
        <v>818</v>
      </c>
      <c r="N137" s="38" t="s">
        <v>912</v>
      </c>
      <c r="O137" s="37" t="n">
        <v>7098022</v>
      </c>
      <c r="P137" s="35" t="s">
        <v>913</v>
      </c>
      <c r="Q137" s="40" t="n">
        <v>-3.34745875544191</v>
      </c>
      <c r="R137" s="40" t="n">
        <v>-64.7087219507166</v>
      </c>
      <c r="S137" s="39" t="s">
        <v>155</v>
      </c>
      <c r="T137" s="41" t="s">
        <v>914</v>
      </c>
      <c r="U137" s="37" t="n">
        <v>69470000</v>
      </c>
      <c r="V137" s="42" t="s">
        <v>915</v>
      </c>
      <c r="W137" s="42"/>
      <c r="X137" s="42"/>
      <c r="Y137" s="42"/>
    </row>
    <row r="138" customFormat="false" ht="15" hidden="false" customHeight="true" outlineLevel="0" collapsed="false">
      <c r="A138" s="25" t="s">
        <v>335</v>
      </c>
      <c r="B138" s="11" t="str">
        <f aca="false">IF(OR(A138="AC",A138="AM",A138="AP",A138="PA",A138="RO",A138="RR",A138="TO"),"Manaus/AM",IF(OR(A138="AL",A138="BA",A138="CE",A138="MA",A138="PB",A138="PE",A138="PI",A138="RN",A138="SE"),"Recife/PE",IF(OR(A138="MT",A138="MS",A138="GO",A138="DF"),"Campo Grande/MS",IF(OR(A138="SC",A138="PR",A138="RS",A138="MG",A138="ES",A138="SP",A138="RJ"),"Curitiba/PR","VERIFICAR UF"))))</f>
        <v>Manaus/AM</v>
      </c>
      <c r="C138" s="26"/>
      <c r="D138" s="27"/>
      <c r="E138" s="28" t="n">
        <f aca="false">IFERROR(INDEX('ANEXO IV - Kits por Polo'!$F$2:$F$615,MATCH($M138&amp;"|"&amp;$K138&amp;"|"&amp;$A138&amp;"|"&amp;$J138,'ANEXO IV - Kits por Polo'!$I$2:$I$615,0)),0)</f>
        <v>18</v>
      </c>
      <c r="F138" s="28" t="n">
        <f aca="false">IFERROR(INDEX('ANEXO IV - Kits por Polo'!$G$2:$G$615,MATCH($M138&amp;"|"&amp;$K138&amp;"|"&amp;$A138&amp;"|"&amp;$J138,'ANEXO IV - Kits por Polo'!$I$2:$I$615,0)),0)</f>
        <v>125274</v>
      </c>
      <c r="G138" s="29" t="s">
        <v>818</v>
      </c>
      <c r="H138" s="28" t="n">
        <f aca="false">IFERROR(INDEX('ANEXO IV - Kits por Polo'!$H$2:$H$615,MATCH($M138&amp;"|"&amp;$K138&amp;"|"&amp;$A138&amp;"|"&amp;$J138,'ANEXO IV - Kits por Polo'!$I$2:$I$615,0)),0)</f>
        <v>741.78</v>
      </c>
      <c r="I138" s="28" t="n">
        <f aca="false">MAX(F138/1000,H138*0.3)</f>
        <v>222.534</v>
      </c>
      <c r="J138" s="30" t="s">
        <v>819</v>
      </c>
      <c r="K138" s="31" t="s">
        <v>187</v>
      </c>
      <c r="L138" s="31" t="s">
        <v>187</v>
      </c>
      <c r="M138" s="30" t="s">
        <v>818</v>
      </c>
      <c r="N138" s="30" t="s">
        <v>916</v>
      </c>
      <c r="O138" s="29" t="s">
        <v>917</v>
      </c>
      <c r="P138" s="25" t="s">
        <v>918</v>
      </c>
      <c r="Q138" s="32" t="n">
        <v>-3.3650269293111</v>
      </c>
      <c r="R138" s="32" t="n">
        <v>-64.7183967274157</v>
      </c>
      <c r="S138" s="31" t="s">
        <v>155</v>
      </c>
      <c r="T138" s="33" t="s">
        <v>919</v>
      </c>
      <c r="U138" s="29" t="n">
        <v>69470000</v>
      </c>
      <c r="V138" s="34" t="s">
        <v>920</v>
      </c>
      <c r="W138" s="34"/>
      <c r="X138" s="34"/>
      <c r="Y138" s="34"/>
    </row>
    <row r="139" customFormat="false" ht="15" hidden="false" customHeight="true" outlineLevel="0" collapsed="false">
      <c r="A139" s="35" t="s">
        <v>335</v>
      </c>
      <c r="B139" s="11" t="str">
        <f aca="false">IF(OR(A139="AC",A139="AM",A139="AP",A139="PA",A139="RO",A139="RR",A139="TO"),"Manaus/AM",IF(OR(A139="AL",A139="BA",A139="CE",A139="MA",A139="PB",A139="PE",A139="PI",A139="RN",A139="SE"),"Recife/PE",IF(OR(A139="MT",A139="MS",A139="GO",A139="DF"),"Campo Grande/MS",IF(OR(A139="SC",A139="PR",A139="RS",A139="MG",A139="ES",A139="SP",A139="RJ"),"Curitiba/PR","VERIFICAR UF"))))</f>
        <v>Manaus/AM</v>
      </c>
      <c r="C139" s="26"/>
      <c r="D139" s="27"/>
      <c r="E139" s="36" t="n">
        <f aca="false">IFERROR(INDEX('ANEXO IV - Kits por Polo'!$F$2:$F$615,MATCH($M139&amp;"|"&amp;$K139&amp;"|"&amp;$A139&amp;"|"&amp;$J139,'ANEXO IV - Kits por Polo'!$I$2:$I$615,0)),0)</f>
        <v>19</v>
      </c>
      <c r="F139" s="36" t="n">
        <f aca="false">IFERROR(INDEX('ANEXO IV - Kits por Polo'!$G$2:$G$615,MATCH($M139&amp;"|"&amp;$K139&amp;"|"&amp;$A139&amp;"|"&amp;$J139,'ANEXO IV - Kits por Polo'!$I$2:$I$615,0)),0)</f>
        <v>185658</v>
      </c>
      <c r="G139" s="37" t="s">
        <v>921</v>
      </c>
      <c r="H139" s="36" t="n">
        <f aca="false">IFERROR(INDEX('ANEXO IV - Kits por Polo'!$H$2:$H$615,MATCH($M139&amp;"|"&amp;$K139&amp;"|"&amp;$A139&amp;"|"&amp;$J139,'ANEXO IV - Kits por Polo'!$I$2:$I$615,0)),0)</f>
        <v>1047.41</v>
      </c>
      <c r="I139" s="36" t="n">
        <f aca="false">MAX(F139/1000,H139*0.3)</f>
        <v>314.223</v>
      </c>
      <c r="J139" s="38" t="s">
        <v>819</v>
      </c>
      <c r="K139" s="39" t="s">
        <v>158</v>
      </c>
      <c r="L139" s="39" t="s">
        <v>159</v>
      </c>
      <c r="M139" s="38" t="s">
        <v>921</v>
      </c>
      <c r="N139" s="38" t="s">
        <v>922</v>
      </c>
      <c r="O139" s="37" t="s">
        <v>923</v>
      </c>
      <c r="P139" s="35" t="s">
        <v>924</v>
      </c>
      <c r="Q139" s="40" t="n">
        <v>-2.896090238755</v>
      </c>
      <c r="R139" s="40" t="n">
        <v>-65.1555261462243</v>
      </c>
      <c r="S139" s="39" t="s">
        <v>235</v>
      </c>
      <c r="T139" s="41" t="s">
        <v>925</v>
      </c>
      <c r="U139" s="37" t="n">
        <v>69530000</v>
      </c>
      <c r="V139" s="42" t="s">
        <v>926</v>
      </c>
      <c r="W139" s="42"/>
      <c r="X139" s="42"/>
      <c r="Y139" s="42"/>
    </row>
    <row r="140" customFormat="false" ht="15" hidden="false" customHeight="true" outlineLevel="0" collapsed="false">
      <c r="A140" s="25" t="s">
        <v>335</v>
      </c>
      <c r="B140" s="11" t="str">
        <f aca="false">IF(OR(A140="AC",A140="AM",A140="AP",A140="PA",A140="RO",A140="RR",A140="TO"),"Manaus/AM",IF(OR(A140="AL",A140="BA",A140="CE",A140="MA",A140="PB",A140="PE",A140="PI",A140="RN",A140="SE"),"Recife/PE",IF(OR(A140="MT",A140="MS",A140="GO",A140="DF"),"Campo Grande/MS",IF(OR(A140="SC",A140="PR",A140="RS",A140="MG",A140="ES",A140="SP",A140="RJ"),"Curitiba/PR","VERIFICAR UF"))))</f>
        <v>Manaus/AM</v>
      </c>
      <c r="C140" s="26"/>
      <c r="D140" s="27"/>
      <c r="E140" s="28" t="n">
        <f aca="false">IFERROR(INDEX('ANEXO IV - Kits por Polo'!$F$2:$F$615,MATCH($M140&amp;"|"&amp;$K140&amp;"|"&amp;$A140&amp;"|"&amp;$J140,'ANEXO IV - Kits por Polo'!$I$2:$I$615,0)),0)</f>
        <v>22</v>
      </c>
      <c r="F140" s="28" t="n">
        <f aca="false">IFERROR(INDEX('ANEXO IV - Kits por Polo'!$G$2:$G$615,MATCH($M140&amp;"|"&amp;$K140&amp;"|"&amp;$A140&amp;"|"&amp;$J140,'ANEXO IV - Kits por Polo'!$I$2:$I$615,0)),0)</f>
        <v>248089</v>
      </c>
      <c r="G140" s="29" t="s">
        <v>927</v>
      </c>
      <c r="H140" s="28" t="n">
        <f aca="false">IFERROR(INDEX('ANEXO IV - Kits por Polo'!$H$2:$H$615,MATCH($M140&amp;"|"&amp;$K140&amp;"|"&amp;$A140&amp;"|"&amp;$J140,'ANEXO IV - Kits por Polo'!$I$2:$I$615,0)),0)</f>
        <v>1376.7</v>
      </c>
      <c r="I140" s="28" t="n">
        <f aca="false">MAX(F140/1000,H140*0.3)</f>
        <v>413.01</v>
      </c>
      <c r="J140" s="30" t="s">
        <v>928</v>
      </c>
      <c r="K140" s="31" t="s">
        <v>158</v>
      </c>
      <c r="L140" s="31" t="s">
        <v>159</v>
      </c>
      <c r="M140" s="30" t="s">
        <v>929</v>
      </c>
      <c r="N140" s="30" t="s">
        <v>929</v>
      </c>
      <c r="O140" s="29" t="s">
        <v>930</v>
      </c>
      <c r="P140" s="25" t="s">
        <v>931</v>
      </c>
      <c r="Q140" s="32" t="n">
        <v>-3.30361111111111</v>
      </c>
      <c r="R140" s="32" t="n">
        <v>-57.0511666666667</v>
      </c>
      <c r="S140" s="31" t="s">
        <v>500</v>
      </c>
      <c r="T140" s="33" t="s">
        <v>932</v>
      </c>
      <c r="U140" s="29" t="n">
        <v>69160000</v>
      </c>
      <c r="V140" s="34" t="s">
        <v>933</v>
      </c>
      <c r="W140" s="34"/>
      <c r="X140" s="34"/>
      <c r="Y140" s="34"/>
    </row>
    <row r="141" customFormat="false" ht="15" hidden="false" customHeight="true" outlineLevel="0" collapsed="false">
      <c r="A141" s="35" t="s">
        <v>335</v>
      </c>
      <c r="B141" s="11" t="str">
        <f aca="false">IF(OR(A141="AC",A141="AM",A141="AP",A141="PA",A141="RO",A141="RR",A141="TO"),"Manaus/AM",IF(OR(A141="AL",A141="BA",A141="CE",A141="MA",A141="PB",A141="PE",A141="PI",A141="RN",A141="SE"),"Recife/PE",IF(OR(A141="MT",A141="MS",A141="GO",A141="DF"),"Campo Grande/MS",IF(OR(A141="SC",A141="PR",A141="RS",A141="MG",A141="ES",A141="SP",A141="RJ"),"Curitiba/PR","VERIFICAR UF"))))</f>
        <v>Manaus/AM</v>
      </c>
      <c r="C141" s="26"/>
      <c r="D141" s="27"/>
      <c r="E141" s="36" t="n">
        <f aca="false">IFERROR(INDEX('ANEXO IV - Kits por Polo'!$F$2:$F$615,MATCH($M141&amp;"|"&amp;$K141&amp;"|"&amp;$A141&amp;"|"&amp;$J141,'ANEXO IV - Kits por Polo'!$I$2:$I$615,0)),0)</f>
        <v>14</v>
      </c>
      <c r="F141" s="36" t="n">
        <f aca="false">IFERROR(INDEX('ANEXO IV - Kits por Polo'!$G$2:$G$615,MATCH($M141&amp;"|"&amp;$K141&amp;"|"&amp;$A141&amp;"|"&amp;$J141,'ANEXO IV - Kits por Polo'!$I$2:$I$615,0)),0)</f>
        <v>97436</v>
      </c>
      <c r="G141" s="37" t="s">
        <v>934</v>
      </c>
      <c r="H141" s="36" t="n">
        <f aca="false">IFERROR(INDEX('ANEXO IV - Kits por Polo'!$H$2:$H$615,MATCH($M141&amp;"|"&amp;$K141&amp;"|"&amp;$A141&amp;"|"&amp;$J141,'ANEXO IV - Kits por Polo'!$I$2:$I$615,0)),0)</f>
        <v>576.94</v>
      </c>
      <c r="I141" s="36" t="n">
        <f aca="false">MAX(F141/1000,H141*0.3)</f>
        <v>173.082</v>
      </c>
      <c r="J141" s="38" t="s">
        <v>928</v>
      </c>
      <c r="K141" s="39" t="s">
        <v>187</v>
      </c>
      <c r="L141" s="39" t="s">
        <v>187</v>
      </c>
      <c r="M141" s="38" t="s">
        <v>935</v>
      </c>
      <c r="N141" s="38" t="s">
        <v>936</v>
      </c>
      <c r="O141" s="37" t="s">
        <v>937</v>
      </c>
      <c r="P141" s="35" t="s">
        <v>938</v>
      </c>
      <c r="Q141" s="40" t="n">
        <v>-3.39764823472742</v>
      </c>
      <c r="R141" s="40" t="n">
        <v>-57.703137312504</v>
      </c>
      <c r="S141" s="39" t="s">
        <v>155</v>
      </c>
      <c r="T141" s="41" t="s">
        <v>939</v>
      </c>
      <c r="U141" s="37" t="n">
        <v>69190090</v>
      </c>
      <c r="V141" s="42" t="s">
        <v>940</v>
      </c>
      <c r="W141" s="42"/>
      <c r="X141" s="42"/>
      <c r="Y141" s="42"/>
    </row>
    <row r="142" customFormat="false" ht="15" hidden="false" customHeight="true" outlineLevel="0" collapsed="false">
      <c r="A142" s="25" t="s">
        <v>335</v>
      </c>
      <c r="B142" s="11" t="str">
        <f aca="false">IF(OR(A142="AC",A142="AM",A142="AP",A142="PA",A142="RO",A142="RR",A142="TO"),"Manaus/AM",IF(OR(A142="AL",A142="BA",A142="CE",A142="MA",A142="PB",A142="PE",A142="PI",A142="RN",A142="SE"),"Recife/PE",IF(OR(A142="MT",A142="MS",A142="GO",A142="DF"),"Campo Grande/MS",IF(OR(A142="SC",A142="PR",A142="RS",A142="MG",A142="ES",A142="SP",A142="RJ"),"Curitiba/PR","VERIFICAR UF"))))</f>
        <v>Manaus/AM</v>
      </c>
      <c r="C142" s="26"/>
      <c r="D142" s="27"/>
      <c r="E142" s="28" t="n">
        <f aca="false">IFERROR(INDEX('ANEXO IV - Kits por Polo'!$F$2:$F$615,MATCH($M142&amp;"|"&amp;$K142&amp;"|"&amp;$A142&amp;"|"&amp;$J142,'ANEXO IV - Kits por Polo'!$I$2:$I$615,0)),0)</f>
        <v>8</v>
      </c>
      <c r="F142" s="28" t="n">
        <f aca="false">IFERROR(INDEX('ANEXO IV - Kits por Polo'!$G$2:$G$615,MATCH($M142&amp;"|"&amp;$K142&amp;"|"&amp;$A142&amp;"|"&amp;$J142,'ANEXO IV - Kits por Polo'!$I$2:$I$615,0)),0)</f>
        <v>79421</v>
      </c>
      <c r="G142" s="29" t="s">
        <v>941</v>
      </c>
      <c r="H142" s="28" t="n">
        <f aca="false">IFERROR(INDEX('ANEXO IV - Kits por Polo'!$H$2:$H$615,MATCH($M142&amp;"|"&amp;$K142&amp;"|"&amp;$A142&amp;"|"&amp;$J142,'ANEXO IV - Kits por Polo'!$I$2:$I$615,0)),0)</f>
        <v>447.2</v>
      </c>
      <c r="I142" s="28" t="n">
        <f aca="false">MAX(F142/1000,H142*0.3)</f>
        <v>134.16</v>
      </c>
      <c r="J142" s="30" t="s">
        <v>928</v>
      </c>
      <c r="K142" s="31" t="s">
        <v>158</v>
      </c>
      <c r="L142" s="31" t="s">
        <v>159</v>
      </c>
      <c r="M142" s="30" t="s">
        <v>942</v>
      </c>
      <c r="N142" s="30" t="s">
        <v>943</v>
      </c>
      <c r="O142" s="29" t="s">
        <v>944</v>
      </c>
      <c r="P142" s="25" t="s">
        <v>945</v>
      </c>
      <c r="Q142" s="32" t="n">
        <v>-1.10262388888889</v>
      </c>
      <c r="R142" s="32" t="n">
        <v>-58.0348761111111</v>
      </c>
      <c r="S142" s="31" t="s">
        <v>946</v>
      </c>
      <c r="T142" s="33" t="s">
        <v>947</v>
      </c>
      <c r="U142" s="29" t="n">
        <v>69140000</v>
      </c>
      <c r="V142" s="34" t="s">
        <v>948</v>
      </c>
      <c r="W142" s="34"/>
      <c r="X142" s="34"/>
      <c r="Y142" s="34"/>
    </row>
    <row r="143" customFormat="false" ht="15" hidden="false" customHeight="true" outlineLevel="0" collapsed="false">
      <c r="A143" s="35" t="s">
        <v>335</v>
      </c>
      <c r="B143" s="11" t="str">
        <f aca="false">IF(OR(A143="AC",A143="AM",A143="AP",A143="PA",A143="RO",A143="RR",A143="TO"),"Manaus/AM",IF(OR(A143="AL",A143="BA",A143="CE",A143="MA",A143="PB",A143="PE",A143="PI",A143="RN",A143="SE"),"Recife/PE",IF(OR(A143="MT",A143="MS",A143="GO",A143="DF"),"Campo Grande/MS",IF(OR(A143="SC",A143="PR",A143="RS",A143="MG",A143="ES",A143="SP",A143="RJ"),"Curitiba/PR","VERIFICAR UF"))))</f>
        <v>Manaus/AM</v>
      </c>
      <c r="C143" s="26"/>
      <c r="D143" s="27"/>
      <c r="E143" s="36" t="n">
        <f aca="false">IFERROR(INDEX('ANEXO IV - Kits por Polo'!$F$2:$F$615,MATCH($M143&amp;"|"&amp;$K143&amp;"|"&amp;$A143&amp;"|"&amp;$J143,'ANEXO IV - Kits por Polo'!$I$2:$I$615,0)),0)</f>
        <v>9</v>
      </c>
      <c r="F143" s="36" t="n">
        <f aca="false">IFERROR(INDEX('ANEXO IV - Kits por Polo'!$G$2:$G$615,MATCH($M143&amp;"|"&amp;$K143&amp;"|"&amp;$A143&amp;"|"&amp;$J143,'ANEXO IV - Kits por Polo'!$I$2:$I$615,0)),0)</f>
        <v>62637</v>
      </c>
      <c r="G143" s="37" t="s">
        <v>941</v>
      </c>
      <c r="H143" s="36" t="n">
        <f aca="false">IFERROR(INDEX('ANEXO IV - Kits por Polo'!$H$2:$H$615,MATCH($M143&amp;"|"&amp;$K143&amp;"|"&amp;$A143&amp;"|"&amp;$J143,'ANEXO IV - Kits por Polo'!$I$2:$I$615,0)),0)</f>
        <v>370.89</v>
      </c>
      <c r="I143" s="36" t="n">
        <f aca="false">MAX(F143/1000,H143*0.3)</f>
        <v>111.267</v>
      </c>
      <c r="J143" s="38" t="s">
        <v>928</v>
      </c>
      <c r="K143" s="39" t="s">
        <v>187</v>
      </c>
      <c r="L143" s="39" t="s">
        <v>187</v>
      </c>
      <c r="M143" s="38" t="s">
        <v>941</v>
      </c>
      <c r="N143" s="38" t="s">
        <v>949</v>
      </c>
      <c r="O143" s="37" t="s">
        <v>950</v>
      </c>
      <c r="P143" s="35" t="s">
        <v>951</v>
      </c>
      <c r="Q143" s="40" t="n">
        <v>-2.1910656885835</v>
      </c>
      <c r="R143" s="40" t="n">
        <v>-56.7140134527666</v>
      </c>
      <c r="S143" s="39" t="s">
        <v>155</v>
      </c>
      <c r="T143" s="41" t="s">
        <v>952</v>
      </c>
      <c r="U143" s="37" t="n">
        <v>69140055</v>
      </c>
      <c r="V143" s="42" t="s">
        <v>953</v>
      </c>
      <c r="W143" s="42"/>
      <c r="X143" s="42"/>
      <c r="Y143" s="42"/>
    </row>
    <row r="144" customFormat="false" ht="15" hidden="false" customHeight="true" outlineLevel="0" collapsed="false">
      <c r="A144" s="25" t="s">
        <v>335</v>
      </c>
      <c r="B144" s="11" t="str">
        <f aca="false">IF(OR(A144="AC",A144="AM",A144="AP",A144="PA",A144="RO",A144="RR",A144="TO"),"Manaus/AM",IF(OR(A144="AL",A144="BA",A144="CE",A144="MA",A144="PB",A144="PE",A144="PI",A144="RN",A144="SE"),"Recife/PE",IF(OR(A144="MT",A144="MS",A144="GO",A144="DF"),"Campo Grande/MS",IF(OR(A144="SC",A144="PR",A144="RS",A144="MG",A144="ES",A144="SP",A144="RJ"),"Curitiba/PR","VERIFICAR UF"))))</f>
        <v>Manaus/AM</v>
      </c>
      <c r="C144" s="26"/>
      <c r="D144" s="27"/>
      <c r="E144" s="28" t="n">
        <f aca="false">IFERROR(INDEX('ANEXO IV - Kits por Polo'!$F$2:$F$615,MATCH($M144&amp;"|"&amp;$K144&amp;"|"&amp;$A144&amp;"|"&amp;$J144,'ANEXO IV - Kits por Polo'!$I$2:$I$615,0)),0)</f>
        <v>26</v>
      </c>
      <c r="F144" s="28" t="n">
        <f aca="false">IFERROR(INDEX('ANEXO IV - Kits por Polo'!$G$2:$G$615,MATCH($M144&amp;"|"&amp;$K144&amp;"|"&amp;$A144&amp;"|"&amp;$J144,'ANEXO IV - Kits por Polo'!$I$2:$I$615,0)),0)</f>
        <v>317480</v>
      </c>
      <c r="G144" s="29" t="s">
        <v>934</v>
      </c>
      <c r="H144" s="28" t="n">
        <f aca="false">IFERROR(INDEX('ANEXO IV - Kits por Polo'!$H$2:$H$615,MATCH($M144&amp;"|"&amp;$K144&amp;"|"&amp;$A144&amp;"|"&amp;$J144,'ANEXO IV - Kits por Polo'!$I$2:$I$615,0)),0)</f>
        <v>1747.2</v>
      </c>
      <c r="I144" s="28" t="n">
        <f aca="false">MAX(F144/1000,H144*0.3)</f>
        <v>524.16</v>
      </c>
      <c r="J144" s="30" t="s">
        <v>928</v>
      </c>
      <c r="K144" s="31" t="s">
        <v>158</v>
      </c>
      <c r="L144" s="31" t="s">
        <v>159</v>
      </c>
      <c r="M144" s="30" t="s">
        <v>954</v>
      </c>
      <c r="N144" s="30" t="s">
        <v>954</v>
      </c>
      <c r="O144" s="29" t="s">
        <v>955</v>
      </c>
      <c r="P144" s="25" t="s">
        <v>956</v>
      </c>
      <c r="Q144" s="32" t="n">
        <v>-3.69655555555556</v>
      </c>
      <c r="R144" s="32" t="n">
        <v>-57.0939722222222</v>
      </c>
      <c r="S144" s="31" t="s">
        <v>500</v>
      </c>
      <c r="T144" s="33" t="s">
        <v>957</v>
      </c>
      <c r="U144" s="29" t="n">
        <v>69190000</v>
      </c>
      <c r="V144" s="34" t="s">
        <v>958</v>
      </c>
      <c r="W144" s="34"/>
      <c r="X144" s="34"/>
      <c r="Y144" s="34"/>
    </row>
    <row r="145" customFormat="false" ht="15" hidden="false" customHeight="true" outlineLevel="0" collapsed="false">
      <c r="A145" s="35" t="s">
        <v>335</v>
      </c>
      <c r="B145" s="11" t="str">
        <f aca="false">IF(OR(A145="AC",A145="AM",A145="AP",A145="PA",A145="RO",A145="RR",A145="TO"),"Manaus/AM",IF(OR(A145="AL",A145="BA",A145="CE",A145="MA",A145="PB",A145="PE",A145="PI",A145="RN",A145="SE"),"Recife/PE",IF(OR(A145="MT",A145="MS",A145="GO",A145="DF"),"Campo Grande/MS",IF(OR(A145="SC",A145="PR",A145="RS",A145="MG",A145="ES",A145="SP",A145="RJ"),"Curitiba/PR","VERIFICAR UF"))))</f>
        <v>Manaus/AM</v>
      </c>
      <c r="C145" s="26"/>
      <c r="D145" s="27"/>
      <c r="E145" s="36" t="n">
        <f aca="false">IFERROR(INDEX('ANEXO IV - Kits por Polo'!$F$2:$F$615,MATCH($M145&amp;"|"&amp;$K145&amp;"|"&amp;$A145&amp;"|"&amp;$J145,'ANEXO IV - Kits por Polo'!$I$2:$I$615,0)),0)</f>
        <v>21</v>
      </c>
      <c r="F145" s="36" t="n">
        <f aca="false">IFERROR(INDEX('ANEXO IV - Kits por Polo'!$G$2:$G$615,MATCH($M145&amp;"|"&amp;$K145&amp;"|"&amp;$A145&amp;"|"&amp;$J145,'ANEXO IV - Kits por Polo'!$I$2:$I$615,0)),0)</f>
        <v>235193</v>
      </c>
      <c r="G145" s="37" t="s">
        <v>928</v>
      </c>
      <c r="H145" s="36" t="n">
        <f aca="false">IFERROR(INDEX('ANEXO IV - Kits por Polo'!$H$2:$H$615,MATCH($M145&amp;"|"&amp;$K145&amp;"|"&amp;$A145&amp;"|"&amp;$J145,'ANEXO IV - Kits por Polo'!$I$2:$I$615,0)),0)</f>
        <v>1306.11</v>
      </c>
      <c r="I145" s="36" t="n">
        <f aca="false">MAX(F145/1000,H145*0.3)</f>
        <v>391.833</v>
      </c>
      <c r="J145" s="38" t="s">
        <v>928</v>
      </c>
      <c r="K145" s="39" t="s">
        <v>158</v>
      </c>
      <c r="L145" s="39" t="s">
        <v>159</v>
      </c>
      <c r="M145" s="38" t="s">
        <v>959</v>
      </c>
      <c r="N145" s="38" t="s">
        <v>752</v>
      </c>
      <c r="O145" s="37" t="s">
        <v>960</v>
      </c>
      <c r="P145" s="35" t="s">
        <v>961</v>
      </c>
      <c r="Q145" s="40" t="n">
        <v>-3.15079722222222</v>
      </c>
      <c r="R145" s="40" t="n">
        <v>-56.8640111111111</v>
      </c>
      <c r="S145" s="39" t="s">
        <v>500</v>
      </c>
      <c r="T145" s="41" t="s">
        <v>962</v>
      </c>
      <c r="U145" s="37" t="n">
        <v>69150000</v>
      </c>
      <c r="V145" s="42" t="s">
        <v>963</v>
      </c>
      <c r="W145" s="42"/>
      <c r="X145" s="42"/>
      <c r="Y145" s="42"/>
    </row>
    <row r="146" customFormat="false" ht="15" hidden="false" customHeight="true" outlineLevel="0" collapsed="false">
      <c r="A146" s="25" t="s">
        <v>335</v>
      </c>
      <c r="B146" s="11" t="str">
        <f aca="false">IF(OR(A146="AC",A146="AM",A146="AP",A146="PA",A146="RO",A146="RR",A146="TO"),"Manaus/AM",IF(OR(A146="AL",A146="BA",A146="CE",A146="MA",A146="PB",A146="PE",A146="PI",A146="RN",A146="SE"),"Recife/PE",IF(OR(A146="MT",A146="MS",A146="GO",A146="DF"),"Campo Grande/MS",IF(OR(A146="SC",A146="PR",A146="RS",A146="MG",A146="ES",A146="SP",A146="RJ"),"Curitiba/PR","VERIFICAR UF"))))</f>
        <v>Manaus/AM</v>
      </c>
      <c r="C146" s="26"/>
      <c r="D146" s="27"/>
      <c r="E146" s="28" t="n">
        <f aca="false">IFERROR(INDEX('ANEXO IV - Kits por Polo'!$F$2:$F$615,MATCH($M146&amp;"|"&amp;$K146&amp;"|"&amp;$A146&amp;"|"&amp;$J146,'ANEXO IV - Kits por Polo'!$I$2:$I$615,0)),0)</f>
        <v>30</v>
      </c>
      <c r="F146" s="28" t="n">
        <f aca="false">IFERROR(INDEX('ANEXO IV - Kits por Polo'!$G$2:$G$615,MATCH($M146&amp;"|"&amp;$K146&amp;"|"&amp;$A146&amp;"|"&amp;$J146,'ANEXO IV - Kits por Polo'!$I$2:$I$615,0)),0)</f>
        <v>351254</v>
      </c>
      <c r="G146" s="29" t="s">
        <v>934</v>
      </c>
      <c r="H146" s="28" t="n">
        <f aca="false">IFERROR(INDEX('ANEXO IV - Kits por Polo'!$H$2:$H$615,MATCH($M146&amp;"|"&amp;$K146&amp;"|"&amp;$A146&amp;"|"&amp;$J146,'ANEXO IV - Kits por Polo'!$I$2:$I$615,0)),0)</f>
        <v>1941.42</v>
      </c>
      <c r="I146" s="28" t="n">
        <f aca="false">MAX(F146/1000,H146*0.3)</f>
        <v>582.426</v>
      </c>
      <c r="J146" s="30" t="s">
        <v>928</v>
      </c>
      <c r="K146" s="31" t="s">
        <v>158</v>
      </c>
      <c r="L146" s="31" t="s">
        <v>159</v>
      </c>
      <c r="M146" s="30" t="s">
        <v>964</v>
      </c>
      <c r="N146" s="30" t="s">
        <v>964</v>
      </c>
      <c r="O146" s="29" t="s">
        <v>965</v>
      </c>
      <c r="P146" s="25" t="s">
        <v>966</v>
      </c>
      <c r="Q146" s="32" t="n">
        <v>-3.74930555555556</v>
      </c>
      <c r="R146" s="32" t="n">
        <v>-57.2356277777778</v>
      </c>
      <c r="S146" s="31" t="s">
        <v>500</v>
      </c>
      <c r="T146" s="33" t="s">
        <v>967</v>
      </c>
      <c r="U146" s="29" t="n">
        <v>69190000</v>
      </c>
      <c r="V146" s="34" t="s">
        <v>968</v>
      </c>
      <c r="W146" s="34"/>
      <c r="X146" s="34"/>
      <c r="Y146" s="34"/>
    </row>
    <row r="147" customFormat="false" ht="15" hidden="false" customHeight="true" outlineLevel="0" collapsed="false">
      <c r="A147" s="35" t="s">
        <v>335</v>
      </c>
      <c r="B147" s="11" t="str">
        <f aca="false">IF(OR(A147="AC",A147="AM",A147="AP",A147="PA",A147="RO",A147="RR",A147="TO"),"Manaus/AM",IF(OR(A147="AL",A147="BA",A147="CE",A147="MA",A147="PB",A147="PE",A147="PI",A147="RN",A147="SE"),"Recife/PE",IF(OR(A147="MT",A147="MS",A147="GO",A147="DF"),"Campo Grande/MS",IF(OR(A147="SC",A147="PR",A147="RS",A147="MG",A147="ES",A147="SP",A147="RJ"),"Curitiba/PR","VERIFICAR UF"))))</f>
        <v>Manaus/AM</v>
      </c>
      <c r="C147" s="26"/>
      <c r="D147" s="27"/>
      <c r="E147" s="36" t="n">
        <f aca="false">IFERROR(INDEX('ANEXO IV - Kits por Polo'!$F$2:$F$615,MATCH($M147&amp;"|"&amp;$K147&amp;"|"&amp;$A147&amp;"|"&amp;$J147,'ANEXO IV - Kits por Polo'!$I$2:$I$615,0)),0)</f>
        <v>76</v>
      </c>
      <c r="F147" s="36" t="n">
        <f aca="false">IFERROR(INDEX('ANEXO IV - Kits por Polo'!$G$2:$G$615,MATCH($M147&amp;"|"&amp;$K147&amp;"|"&amp;$A147&amp;"|"&amp;$J147,'ANEXO IV - Kits por Polo'!$I$2:$I$615,0)),0)</f>
        <v>589539</v>
      </c>
      <c r="G147" s="37" t="s">
        <v>928</v>
      </c>
      <c r="H147" s="36" t="n">
        <f aca="false">IFERROR(INDEX('ANEXO IV - Kits por Polo'!$H$2:$H$615,MATCH($M147&amp;"|"&amp;$K147&amp;"|"&amp;$A147&amp;"|"&amp;$J147,'ANEXO IV - Kits por Polo'!$I$2:$I$615,0)),0)</f>
        <v>3430.96</v>
      </c>
      <c r="I147" s="36" t="n">
        <f aca="false">MAX(F147/1000,H147*0.3)</f>
        <v>1029.288</v>
      </c>
      <c r="J147" s="38" t="s">
        <v>928</v>
      </c>
      <c r="K147" s="39" t="s">
        <v>136</v>
      </c>
      <c r="L147" s="39" t="s">
        <v>152</v>
      </c>
      <c r="M147" s="38" t="s">
        <v>928</v>
      </c>
      <c r="N147" s="38" t="s">
        <v>969</v>
      </c>
      <c r="O147" s="37" t="n">
        <v>6957595</v>
      </c>
      <c r="P147" s="35" t="s">
        <v>970</v>
      </c>
      <c r="Q147" s="40" t="n">
        <v>-2.62506387756234</v>
      </c>
      <c r="R147" s="40" t="n">
        <v>-56.7355907288357</v>
      </c>
      <c r="S147" s="39" t="s">
        <v>155</v>
      </c>
      <c r="T147" s="41" t="s">
        <v>971</v>
      </c>
      <c r="U147" s="37" t="n">
        <v>69151293</v>
      </c>
      <c r="V147" s="42" t="s">
        <v>972</v>
      </c>
      <c r="W147" s="42"/>
      <c r="X147" s="42"/>
      <c r="Y147" s="42"/>
    </row>
    <row r="148" customFormat="false" ht="15" hidden="false" customHeight="true" outlineLevel="0" collapsed="false">
      <c r="A148" s="25" t="s">
        <v>335</v>
      </c>
      <c r="B148" s="11" t="str">
        <f aca="false">IF(OR(A148="AC",A148="AM",A148="AP",A148="PA",A148="RO",A148="RR",A148="TO"),"Manaus/AM",IF(OR(A148="AL",A148="BA",A148="CE",A148="MA",A148="PB",A148="PE",A148="PI",A148="RN",A148="SE"),"Recife/PE",IF(OR(A148="MT",A148="MS",A148="GO",A148="DF"),"Campo Grande/MS",IF(OR(A148="SC",A148="PR",A148="RS",A148="MG",A148="ES",A148="SP",A148="RJ"),"Curitiba/PR","VERIFICAR UF"))))</f>
        <v>Manaus/AM</v>
      </c>
      <c r="C148" s="26"/>
      <c r="D148" s="27"/>
      <c r="E148" s="28" t="n">
        <f aca="false">IFERROR(INDEX('ANEXO IV - Kits por Polo'!$F$2:$F$615,MATCH($M148&amp;"|"&amp;$K148&amp;"|"&amp;$A148&amp;"|"&amp;$J148,'ANEXO IV - Kits por Polo'!$I$2:$I$615,0)),0)</f>
        <v>18</v>
      </c>
      <c r="F148" s="28" t="n">
        <f aca="false">IFERROR(INDEX('ANEXO IV - Kits por Polo'!$G$2:$G$615,MATCH($M148&amp;"|"&amp;$K148&amp;"|"&amp;$A148&amp;"|"&amp;$J148,'ANEXO IV - Kits por Polo'!$I$2:$I$615,0)),0)</f>
        <v>125275</v>
      </c>
      <c r="G148" s="29" t="s">
        <v>928</v>
      </c>
      <c r="H148" s="28" t="n">
        <f aca="false">IFERROR(INDEX('ANEXO IV - Kits por Polo'!$H$2:$H$615,MATCH($M148&amp;"|"&amp;$K148&amp;"|"&amp;$A148&amp;"|"&amp;$J148,'ANEXO IV - Kits por Polo'!$I$2:$I$615,0)),0)</f>
        <v>741.78</v>
      </c>
      <c r="I148" s="28" t="n">
        <f aca="false">MAX(F148/1000,H148*0.3)</f>
        <v>222.534</v>
      </c>
      <c r="J148" s="30" t="s">
        <v>928</v>
      </c>
      <c r="K148" s="31" t="s">
        <v>187</v>
      </c>
      <c r="L148" s="31" t="s">
        <v>187</v>
      </c>
      <c r="M148" s="30" t="s">
        <v>928</v>
      </c>
      <c r="N148" s="30" t="s">
        <v>973</v>
      </c>
      <c r="O148" s="29" t="s">
        <v>974</v>
      </c>
      <c r="P148" s="25" t="s">
        <v>975</v>
      </c>
      <c r="Q148" s="32" t="n">
        <v>-2.63742587968799</v>
      </c>
      <c r="R148" s="32" t="n">
        <v>-56.7277581085909</v>
      </c>
      <c r="S148" s="31" t="s">
        <v>155</v>
      </c>
      <c r="T148" s="33" t="s">
        <v>976</v>
      </c>
      <c r="U148" s="29" t="n">
        <v>69153180</v>
      </c>
      <c r="V148" s="34" t="s">
        <v>977</v>
      </c>
      <c r="W148" s="34"/>
      <c r="X148" s="34"/>
      <c r="Y148" s="34"/>
    </row>
    <row r="149" customFormat="false" ht="15" hidden="false" customHeight="true" outlineLevel="0" collapsed="false">
      <c r="A149" s="35" t="s">
        <v>335</v>
      </c>
      <c r="B149" s="11" t="str">
        <f aca="false">IF(OR(A149="AC",A149="AM",A149="AP",A149="PA",A149="RO",A149="RR",A149="TO"),"Manaus/AM",IF(OR(A149="AL",A149="BA",A149="CE",A149="MA",A149="PB",A149="PE",A149="PI",A149="RN",A149="SE"),"Recife/PE",IF(OR(A149="MT",A149="MS",A149="GO",A149="DF"),"Campo Grande/MS",IF(OR(A149="SC",A149="PR",A149="RS",A149="MG",A149="ES",A149="SP",A149="RJ"),"Curitiba/PR","VERIFICAR UF"))))</f>
        <v>Manaus/AM</v>
      </c>
      <c r="C149" s="26"/>
      <c r="D149" s="27"/>
      <c r="E149" s="36" t="n">
        <f aca="false">IFERROR(INDEX('ANEXO IV - Kits por Polo'!$F$2:$F$615,MATCH($M149&amp;"|"&amp;$K149&amp;"|"&amp;$A149&amp;"|"&amp;$J149,'ANEXO IV - Kits por Polo'!$I$2:$I$615,0)),0)</f>
        <v>29</v>
      </c>
      <c r="F149" s="36" t="n">
        <f aca="false">IFERROR(INDEX('ANEXO IV - Kits por Polo'!$G$2:$G$615,MATCH($M149&amp;"|"&amp;$K149&amp;"|"&amp;$A149&amp;"|"&amp;$J149,'ANEXO IV - Kits por Polo'!$I$2:$I$615,0)),0)</f>
        <v>320551</v>
      </c>
      <c r="G149" s="37" t="s">
        <v>927</v>
      </c>
      <c r="H149" s="36" t="n">
        <f aca="false">IFERROR(INDEX('ANEXO IV - Kits por Polo'!$H$2:$H$615,MATCH($M149&amp;"|"&amp;$K149&amp;"|"&amp;$A149&amp;"|"&amp;$J149,'ANEXO IV - Kits por Polo'!$I$2:$I$615,0)),0)</f>
        <v>1782.69</v>
      </c>
      <c r="I149" s="36" t="n">
        <f aca="false">MAX(F149/1000,H149*0.3)</f>
        <v>534.807</v>
      </c>
      <c r="J149" s="38" t="s">
        <v>928</v>
      </c>
      <c r="K149" s="39" t="s">
        <v>158</v>
      </c>
      <c r="L149" s="39" t="s">
        <v>159</v>
      </c>
      <c r="M149" s="38" t="s">
        <v>978</v>
      </c>
      <c r="N149" s="38" t="s">
        <v>978</v>
      </c>
      <c r="O149" s="37" t="s">
        <v>979</v>
      </c>
      <c r="P149" s="35" t="s">
        <v>980</v>
      </c>
      <c r="Q149" s="40" t="n">
        <v>-3.28366331225896</v>
      </c>
      <c r="R149" s="40" t="n">
        <v>-57.0701390584351</v>
      </c>
      <c r="S149" s="39" t="s">
        <v>500</v>
      </c>
      <c r="T149" s="41" t="s">
        <v>932</v>
      </c>
      <c r="U149" s="37" t="n">
        <v>69160000</v>
      </c>
      <c r="V149" s="42" t="s">
        <v>981</v>
      </c>
      <c r="W149" s="42"/>
      <c r="X149" s="42"/>
      <c r="Y149" s="42"/>
    </row>
    <row r="150" customFormat="false" ht="15" hidden="false" customHeight="true" outlineLevel="0" collapsed="false">
      <c r="A150" s="25" t="s">
        <v>335</v>
      </c>
      <c r="B150" s="11" t="str">
        <f aca="false">IF(OR(A150="AC",A150="AM",A150="AP",A150="PA",A150="RO",A150="RR",A150="TO"),"Manaus/AM",IF(OR(A150="AL",A150="BA",A150="CE",A150="MA",A150="PB",A150="PE",A150="PI",A150="RN",A150="SE"),"Recife/PE",IF(OR(A150="MT",A150="MS",A150="GO",A150="DF"),"Campo Grande/MS",IF(OR(A150="SC",A150="PR",A150="RS",A150="MG",A150="ES",A150="SP",A150="RJ"),"Curitiba/PR","VERIFICAR UF"))))</f>
        <v>Manaus/AM</v>
      </c>
      <c r="C150" s="26"/>
      <c r="D150" s="27"/>
      <c r="E150" s="28" t="n">
        <f aca="false">IFERROR(INDEX('ANEXO IV - Kits por Polo'!$F$2:$F$615,MATCH($M150&amp;"|"&amp;$K150&amp;"|"&amp;$A150&amp;"|"&amp;$J150,'ANEXO IV - Kits por Polo'!$I$2:$I$615,0)),0)</f>
        <v>22</v>
      </c>
      <c r="F150" s="28" t="n">
        <f aca="false">IFERROR(INDEX('ANEXO IV - Kits por Polo'!$G$2:$G$615,MATCH($M150&amp;"|"&amp;$K150&amp;"|"&amp;$A150&amp;"|"&amp;$J150,'ANEXO IV - Kits por Polo'!$I$2:$I$615,0)),0)</f>
        <v>259961</v>
      </c>
      <c r="G150" s="29" t="s">
        <v>941</v>
      </c>
      <c r="H150" s="28" t="n">
        <f aca="false">IFERROR(INDEX('ANEXO IV - Kits por Polo'!$H$2:$H$615,MATCH($M150&amp;"|"&amp;$K150&amp;"|"&amp;$A150&amp;"|"&amp;$J150,'ANEXO IV - Kits por Polo'!$I$2:$I$615,0)),0)</f>
        <v>1435.46</v>
      </c>
      <c r="I150" s="28" t="n">
        <f aca="false">MAX(F150/1000,H150*0.3)</f>
        <v>430.638</v>
      </c>
      <c r="J150" s="30" t="s">
        <v>928</v>
      </c>
      <c r="K150" s="31" t="s">
        <v>158</v>
      </c>
      <c r="L150" s="31" t="s">
        <v>159</v>
      </c>
      <c r="M150" s="30" t="s">
        <v>982</v>
      </c>
      <c r="N150" s="30" t="s">
        <v>982</v>
      </c>
      <c r="O150" s="29" t="s">
        <v>983</v>
      </c>
      <c r="P150" s="25" t="s">
        <v>984</v>
      </c>
      <c r="Q150" s="32" t="n">
        <v>-1.42913888888889</v>
      </c>
      <c r="R150" s="32" t="n">
        <v>-57.9138888888889</v>
      </c>
      <c r="S150" s="31" t="s">
        <v>946</v>
      </c>
      <c r="T150" s="33" t="s">
        <v>947</v>
      </c>
      <c r="U150" s="29" t="n">
        <v>69140000</v>
      </c>
      <c r="V150" s="34" t="s">
        <v>985</v>
      </c>
      <c r="W150" s="34"/>
      <c r="X150" s="34"/>
      <c r="Y150" s="34"/>
    </row>
    <row r="151" customFormat="false" ht="15" hidden="false" customHeight="true" outlineLevel="0" collapsed="false">
      <c r="A151" s="35" t="s">
        <v>335</v>
      </c>
      <c r="B151" s="11" t="str">
        <f aca="false">IF(OR(A151="AC",A151="AM",A151="AP",A151="PA",A151="RO",A151="RR",A151="TO"),"Manaus/AM",IF(OR(A151="AL",A151="BA",A151="CE",A151="MA",A151="PB",A151="PE",A151="PI",A151="RN",A151="SE"),"Recife/PE",IF(OR(A151="MT",A151="MS",A151="GO",A151="DF"),"Campo Grande/MS",IF(OR(A151="SC",A151="PR",A151="RS",A151="MG",A151="ES",A151="SP",A151="RJ"),"Curitiba/PR","VERIFICAR UF"))))</f>
        <v>Manaus/AM</v>
      </c>
      <c r="C151" s="26"/>
      <c r="D151" s="27"/>
      <c r="E151" s="36" t="n">
        <f aca="false">IFERROR(INDEX('ANEXO IV - Kits por Polo'!$F$2:$F$615,MATCH($M151&amp;"|"&amp;$K151&amp;"|"&amp;$A151&amp;"|"&amp;$J151,'ANEXO IV - Kits por Polo'!$I$2:$I$615,0)),0)</f>
        <v>12</v>
      </c>
      <c r="F151" s="36" t="n">
        <f aca="false">IFERROR(INDEX('ANEXO IV - Kits por Polo'!$G$2:$G$615,MATCH($M151&amp;"|"&amp;$K151&amp;"|"&amp;$A151&amp;"|"&amp;$J151,'ANEXO IV - Kits por Polo'!$I$2:$I$615,0)),0)</f>
        <v>131004</v>
      </c>
      <c r="G151" s="37" t="s">
        <v>934</v>
      </c>
      <c r="H151" s="36" t="n">
        <f aca="false">IFERROR(INDEX('ANEXO IV - Kits por Polo'!$H$2:$H$615,MATCH($M151&amp;"|"&amp;$K151&amp;"|"&amp;$A151&amp;"|"&amp;$J151,'ANEXO IV - Kits por Polo'!$I$2:$I$615,0)),0)</f>
        <v>729.56</v>
      </c>
      <c r="I151" s="36" t="n">
        <f aca="false">MAX(F151/1000,H151*0.3)</f>
        <v>218.868</v>
      </c>
      <c r="J151" s="38" t="s">
        <v>928</v>
      </c>
      <c r="K151" s="39" t="s">
        <v>158</v>
      </c>
      <c r="L151" s="39" t="s">
        <v>159</v>
      </c>
      <c r="M151" s="38" t="s">
        <v>986</v>
      </c>
      <c r="N151" s="38" t="s">
        <v>986</v>
      </c>
      <c r="O151" s="37" t="s">
        <v>987</v>
      </c>
      <c r="P151" s="35" t="s">
        <v>988</v>
      </c>
      <c r="Q151" s="40" t="n">
        <v>-3.92663888888889</v>
      </c>
      <c r="R151" s="40" t="n">
        <v>-57.1485833333333</v>
      </c>
      <c r="S151" s="39" t="s">
        <v>946</v>
      </c>
      <c r="T151" s="41" t="s">
        <v>989</v>
      </c>
      <c r="U151" s="37" t="n">
        <v>69190000</v>
      </c>
      <c r="V151" s="42" t="s">
        <v>990</v>
      </c>
      <c r="W151" s="42"/>
      <c r="X151" s="42"/>
      <c r="Y151" s="42"/>
    </row>
    <row r="152" customFormat="false" ht="15" hidden="false" customHeight="true" outlineLevel="0" collapsed="false">
      <c r="A152" s="25" t="s">
        <v>335</v>
      </c>
      <c r="B152" s="11" t="str">
        <f aca="false">IF(OR(A152="AC",A152="AM",A152="AP",A152="PA",A152="RO",A152="RR",A152="TO"),"Manaus/AM",IF(OR(A152="AL",A152="BA",A152="CE",A152="MA",A152="PB",A152="PE",A152="PI",A152="RN",A152="SE"),"Recife/PE",IF(OR(A152="MT",A152="MS",A152="GO",A152="DF"),"Campo Grande/MS",IF(OR(A152="SC",A152="PR",A152="RS",A152="MG",A152="ES",A152="SP",A152="RJ"),"Curitiba/PR","VERIFICAR UF"))))</f>
        <v>Manaus/AM</v>
      </c>
      <c r="C152" s="26"/>
      <c r="D152" s="27"/>
      <c r="E152" s="28" t="n">
        <f aca="false">IFERROR(INDEX('ANEXO IV - Kits por Polo'!$F$2:$F$615,MATCH($M152&amp;"|"&amp;$K152&amp;"|"&amp;$A152&amp;"|"&amp;$J152,'ANEXO IV - Kits por Polo'!$I$2:$I$615,0)),0)</f>
        <v>15</v>
      </c>
      <c r="F152" s="28" t="n">
        <f aca="false">IFERROR(INDEX('ANEXO IV - Kits por Polo'!$G$2:$G$615,MATCH($M152&amp;"|"&amp;$K152&amp;"|"&amp;$A152&amp;"|"&amp;$J152,'ANEXO IV - Kits por Polo'!$I$2:$I$615,0)),0)</f>
        <v>169691</v>
      </c>
      <c r="G152" s="29" t="s">
        <v>927</v>
      </c>
      <c r="H152" s="28" t="n">
        <f aca="false">IFERROR(INDEX('ANEXO IV - Kits por Polo'!$H$2:$H$615,MATCH($M152&amp;"|"&amp;$K152&amp;"|"&amp;$A152&amp;"|"&amp;$J152,'ANEXO IV - Kits por Polo'!$I$2:$I$615,0)),0)</f>
        <v>941.33</v>
      </c>
      <c r="I152" s="28" t="n">
        <f aca="false">MAX(F152/1000,H152*0.3)</f>
        <v>282.399</v>
      </c>
      <c r="J152" s="30" t="s">
        <v>928</v>
      </c>
      <c r="K152" s="31" t="s">
        <v>158</v>
      </c>
      <c r="L152" s="31" t="s">
        <v>159</v>
      </c>
      <c r="M152" s="30" t="s">
        <v>991</v>
      </c>
      <c r="N152" s="30" t="s">
        <v>991</v>
      </c>
      <c r="O152" s="29" t="s">
        <v>992</v>
      </c>
      <c r="P152" s="25" t="s">
        <v>993</v>
      </c>
      <c r="Q152" s="32" t="n">
        <v>-3.47155187727996</v>
      </c>
      <c r="R152" s="32" t="n">
        <v>-56.91595</v>
      </c>
      <c r="S152" s="31" t="s">
        <v>500</v>
      </c>
      <c r="T152" s="33" t="s">
        <v>994</v>
      </c>
      <c r="U152" s="29" t="n">
        <v>69160000</v>
      </c>
      <c r="V152" s="34" t="s">
        <v>995</v>
      </c>
      <c r="W152" s="34"/>
      <c r="X152" s="34"/>
      <c r="Y152" s="34"/>
    </row>
    <row r="153" customFormat="false" ht="15" hidden="false" customHeight="true" outlineLevel="0" collapsed="false">
      <c r="A153" s="35" t="s">
        <v>335</v>
      </c>
      <c r="B153" s="11" t="str">
        <f aca="false">IF(OR(A153="AC",A153="AM",A153="AP",A153="PA",A153="RO",A153="RR",A153="TO"),"Manaus/AM",IF(OR(A153="AL",A153="BA",A153="CE",A153="MA",A153="PB",A153="PE",A153="PI",A153="RN",A153="SE"),"Recife/PE",IF(OR(A153="MT",A153="MS",A153="GO",A153="DF"),"Campo Grande/MS",IF(OR(A153="SC",A153="PR",A153="RS",A153="MG",A153="ES",A153="SP",A153="RJ"),"Curitiba/PR","VERIFICAR UF"))))</f>
        <v>Manaus/AM</v>
      </c>
      <c r="C153" s="26"/>
      <c r="D153" s="27"/>
      <c r="E153" s="36" t="n">
        <f aca="false">IFERROR(INDEX('ANEXO IV - Kits por Polo'!$F$2:$F$615,MATCH($M153&amp;"|"&amp;$K153&amp;"|"&amp;$A153&amp;"|"&amp;$J153,'ANEXO IV - Kits por Polo'!$I$2:$I$615,0)),0)</f>
        <v>19</v>
      </c>
      <c r="F153" s="36" t="n">
        <f aca="false">IFERROR(INDEX('ANEXO IV - Kits por Polo'!$G$2:$G$615,MATCH($M153&amp;"|"&amp;$K153&amp;"|"&amp;$A153&amp;"|"&amp;$J153,'ANEXO IV - Kits por Polo'!$I$2:$I$615,0)),0)</f>
        <v>221274</v>
      </c>
      <c r="G153" s="37" t="s">
        <v>934</v>
      </c>
      <c r="H153" s="36" t="n">
        <f aca="false">IFERROR(INDEX('ANEXO IV - Kits por Polo'!$H$2:$H$615,MATCH($M153&amp;"|"&amp;$K153&amp;"|"&amp;$A153&amp;"|"&amp;$J153,'ANEXO IV - Kits por Polo'!$I$2:$I$615,0)),0)</f>
        <v>1223.69</v>
      </c>
      <c r="I153" s="36" t="n">
        <f aca="false">MAX(F153/1000,H153*0.3)</f>
        <v>367.107</v>
      </c>
      <c r="J153" s="38" t="s">
        <v>928</v>
      </c>
      <c r="K153" s="39" t="s">
        <v>158</v>
      </c>
      <c r="L153" s="39" t="s">
        <v>159</v>
      </c>
      <c r="M153" s="38" t="s">
        <v>996</v>
      </c>
      <c r="N153" s="38" t="s">
        <v>996</v>
      </c>
      <c r="O153" s="37" t="s">
        <v>997</v>
      </c>
      <c r="P153" s="35" t="s">
        <v>998</v>
      </c>
      <c r="Q153" s="40" t="n">
        <v>-3.74261111111111</v>
      </c>
      <c r="R153" s="40" t="n">
        <v>-57.1784722222222</v>
      </c>
      <c r="S153" s="39" t="s">
        <v>500</v>
      </c>
      <c r="T153" s="41" t="s">
        <v>999</v>
      </c>
      <c r="U153" s="37" t="n">
        <v>69190000</v>
      </c>
      <c r="V153" s="42" t="s">
        <v>1000</v>
      </c>
      <c r="W153" s="42"/>
      <c r="X153" s="42"/>
      <c r="Y153" s="42"/>
    </row>
    <row r="154" customFormat="false" ht="15" hidden="false" customHeight="true" outlineLevel="0" collapsed="false">
      <c r="A154" s="25" t="s">
        <v>335</v>
      </c>
      <c r="B154" s="11" t="str">
        <f aca="false">IF(OR(A154="AC",A154="AM",A154="AP",A154="PA",A154="RO",A154="RR",A154="TO"),"Manaus/AM",IF(OR(A154="AL",A154="BA",A154="CE",A154="MA",A154="PB",A154="PE",A154="PI",A154="RN",A154="SE"),"Recife/PE",IF(OR(A154="MT",A154="MS",A154="GO",A154="DF"),"Campo Grande/MS",IF(OR(A154="SC",A154="PR",A154="RS",A154="MG",A154="ES",A154="SP",A154="RJ"),"Curitiba/PR","VERIFICAR UF"))))</f>
        <v>Manaus/AM</v>
      </c>
      <c r="C154" s="26"/>
      <c r="D154" s="27"/>
      <c r="E154" s="28" t="n">
        <f aca="false">IFERROR(INDEX('ANEXO IV - Kits por Polo'!$F$2:$F$615,MATCH($M154&amp;"|"&amp;$K154&amp;"|"&amp;$A154&amp;"|"&amp;$J154,'ANEXO IV - Kits por Polo'!$I$2:$I$615,0)),0)</f>
        <v>12</v>
      </c>
      <c r="F154" s="28" t="n">
        <f aca="false">IFERROR(INDEX('ANEXO IV - Kits por Polo'!$G$2:$G$615,MATCH($M154&amp;"|"&amp;$K154&amp;"|"&amp;$A154&amp;"|"&amp;$J154,'ANEXO IV - Kits por Polo'!$I$2:$I$615,0)),0)</f>
        <v>83516</v>
      </c>
      <c r="G154" s="29" t="s">
        <v>1001</v>
      </c>
      <c r="H154" s="28" t="n">
        <f aca="false">IFERROR(INDEX('ANEXO IV - Kits por Polo'!$H$2:$H$615,MATCH($M154&amp;"|"&amp;$K154&amp;"|"&amp;$A154&amp;"|"&amp;$J154,'ANEXO IV - Kits por Polo'!$I$2:$I$615,0)),0)</f>
        <v>494.52</v>
      </c>
      <c r="I154" s="28" t="n">
        <f aca="false">MAX(F154/1000,H154*0.3)</f>
        <v>148.356</v>
      </c>
      <c r="J154" s="30" t="s">
        <v>1002</v>
      </c>
      <c r="K154" s="31" t="s">
        <v>187</v>
      </c>
      <c r="L154" s="31" t="s">
        <v>187</v>
      </c>
      <c r="M154" s="30" t="s">
        <v>1001</v>
      </c>
      <c r="N154" s="30" t="s">
        <v>1003</v>
      </c>
      <c r="O154" s="29" t="s">
        <v>1004</v>
      </c>
      <c r="P154" s="25" t="s">
        <v>1005</v>
      </c>
      <c r="Q154" s="32" t="n">
        <v>-7.5014993381821</v>
      </c>
      <c r="R154" s="32" t="n">
        <v>-63.0351535635004</v>
      </c>
      <c r="S154" s="31" t="s">
        <v>155</v>
      </c>
      <c r="T154" s="33" t="s">
        <v>1006</v>
      </c>
      <c r="U154" s="29" t="n">
        <v>69803042</v>
      </c>
      <c r="V154" s="34" t="s">
        <v>1007</v>
      </c>
      <c r="W154" s="34"/>
      <c r="X154" s="34"/>
      <c r="Y154" s="34"/>
    </row>
    <row r="155" customFormat="false" ht="15" hidden="false" customHeight="true" outlineLevel="0" collapsed="false">
      <c r="A155" s="35" t="s">
        <v>335</v>
      </c>
      <c r="B155" s="11" t="str">
        <f aca="false">IF(OR(A155="AC",A155="AM",A155="AP",A155="PA",A155="RO",A155="RR",A155="TO"),"Manaus/AM",IF(OR(A155="AL",A155="BA",A155="CE",A155="MA",A155="PB",A155="PE",A155="PI",A155="RN",A155="SE"),"Recife/PE",IF(OR(A155="MT",A155="MS",A155="GO",A155="DF"),"Campo Grande/MS",IF(OR(A155="SC",A155="PR",A155="RS",A155="MG",A155="ES",A155="SP",A155="RJ"),"Curitiba/PR","VERIFICAR UF"))))</f>
        <v>Manaus/AM</v>
      </c>
      <c r="C155" s="26"/>
      <c r="D155" s="27"/>
      <c r="E155" s="36" t="n">
        <f aca="false">IFERROR(INDEX('ANEXO IV - Kits por Polo'!$F$2:$F$615,MATCH($M155&amp;"|"&amp;$K155&amp;"|"&amp;$A155&amp;"|"&amp;$J155,'ANEXO IV - Kits por Polo'!$I$2:$I$615,0)),0)</f>
        <v>53</v>
      </c>
      <c r="F155" s="36" t="n">
        <f aca="false">IFERROR(INDEX('ANEXO IV - Kits por Polo'!$G$2:$G$615,MATCH($M155&amp;"|"&amp;$K155&amp;"|"&amp;$A155&amp;"|"&amp;$J155,'ANEXO IV - Kits por Polo'!$I$2:$I$615,0)),0)</f>
        <v>594431</v>
      </c>
      <c r="G155" s="37" t="s">
        <v>1001</v>
      </c>
      <c r="H155" s="36" t="n">
        <f aca="false">IFERROR(INDEX('ANEXO IV - Kits por Polo'!$H$2:$H$615,MATCH($M155&amp;"|"&amp;$K155&amp;"|"&amp;$A155&amp;"|"&amp;$J155,'ANEXO IV - Kits por Polo'!$I$2:$I$615,0)),0)</f>
        <v>3300.57</v>
      </c>
      <c r="I155" s="36" t="n">
        <f aca="false">MAX(F155/1000,H155*0.3)</f>
        <v>990.171</v>
      </c>
      <c r="J155" s="38" t="s">
        <v>1002</v>
      </c>
      <c r="K155" s="39" t="s">
        <v>158</v>
      </c>
      <c r="L155" s="39" t="s">
        <v>166</v>
      </c>
      <c r="M155" s="38" t="s">
        <v>1001</v>
      </c>
      <c r="N155" s="38" t="s">
        <v>1001</v>
      </c>
      <c r="O155" s="37" t="s">
        <v>1008</v>
      </c>
      <c r="P155" s="35" t="s">
        <v>1005</v>
      </c>
      <c r="Q155" s="40" t="n">
        <v>-7.5014993381821</v>
      </c>
      <c r="R155" s="40" t="n">
        <v>-63.0351535635004</v>
      </c>
      <c r="S155" s="39" t="s">
        <v>155</v>
      </c>
      <c r="T155" s="41" t="s">
        <v>1009</v>
      </c>
      <c r="U155" s="37" t="n">
        <v>69803042</v>
      </c>
      <c r="V155" s="42" t="s">
        <v>1007</v>
      </c>
      <c r="W155" s="42"/>
      <c r="X155" s="42"/>
      <c r="Y155" s="42"/>
    </row>
    <row r="156" customFormat="false" ht="15" hidden="false" customHeight="true" outlineLevel="0" collapsed="false">
      <c r="A156" s="25" t="s">
        <v>335</v>
      </c>
      <c r="B156" s="11" t="str">
        <f aca="false">IF(OR(A156="AC",A156="AM",A156="AP",A156="PA",A156="RO",A156="RR",A156="TO"),"Manaus/AM",IF(OR(A156="AL",A156="BA",A156="CE",A156="MA",A156="PB",A156="PE",A156="PI",A156="RN",A156="SE"),"Recife/PE",IF(OR(A156="MT",A156="MS",A156="GO",A156="DF"),"Campo Grande/MS",IF(OR(A156="SC",A156="PR",A156="RS",A156="MG",A156="ES",A156="SP",A156="RJ"),"Curitiba/PR","VERIFICAR UF"))))</f>
        <v>Manaus/AM</v>
      </c>
      <c r="C156" s="26"/>
      <c r="D156" s="27"/>
      <c r="E156" s="28" t="n">
        <f aca="false">IFERROR(INDEX('ANEXO IV - Kits por Polo'!$F$2:$F$615,MATCH($M156&amp;"|"&amp;$K156&amp;"|"&amp;$A156&amp;"|"&amp;$J156,'ANEXO IV - Kits por Polo'!$I$2:$I$615,0)),0)</f>
        <v>30</v>
      </c>
      <c r="F156" s="28" t="n">
        <f aca="false">IFERROR(INDEX('ANEXO IV - Kits por Polo'!$G$2:$G$615,MATCH($M156&amp;"|"&amp;$K156&amp;"|"&amp;$A156&amp;"|"&amp;$J156,'ANEXO IV - Kits por Polo'!$I$2:$I$615,0)),0)</f>
        <v>290539</v>
      </c>
      <c r="G156" s="29" t="s">
        <v>1010</v>
      </c>
      <c r="H156" s="28" t="n">
        <f aca="false">IFERROR(INDEX('ANEXO IV - Kits por Polo'!$H$2:$H$615,MATCH($M156&amp;"|"&amp;$K156&amp;"|"&amp;$A156&amp;"|"&amp;$J156,'ANEXO IV - Kits por Polo'!$I$2:$I$615,0)),0)</f>
        <v>1641.185</v>
      </c>
      <c r="I156" s="28" t="n">
        <f aca="false">MAX(F156/1000,H156*0.3)</f>
        <v>492.3555</v>
      </c>
      <c r="J156" s="30" t="s">
        <v>1011</v>
      </c>
      <c r="K156" s="31" t="s">
        <v>158</v>
      </c>
      <c r="L156" s="31" t="s">
        <v>159</v>
      </c>
      <c r="M156" s="30" t="s">
        <v>1012</v>
      </c>
      <c r="N156" s="30" t="s">
        <v>1013</v>
      </c>
      <c r="O156" s="29" t="s">
        <v>1014</v>
      </c>
      <c r="P156" s="25" t="s">
        <v>1015</v>
      </c>
      <c r="Q156" s="32" t="n">
        <v>-6.631743931505</v>
      </c>
      <c r="R156" s="32" t="n">
        <v>-72.7064823443837</v>
      </c>
      <c r="S156" s="31" t="s">
        <v>500</v>
      </c>
      <c r="T156" s="33" t="s">
        <v>1016</v>
      </c>
      <c r="U156" s="29" t="n">
        <v>69650000</v>
      </c>
      <c r="V156" s="34" t="s">
        <v>1017</v>
      </c>
      <c r="W156" s="34"/>
      <c r="X156" s="34"/>
      <c r="Y156" s="34"/>
    </row>
    <row r="157" customFormat="false" ht="15" hidden="false" customHeight="true" outlineLevel="0" collapsed="false">
      <c r="A157" s="35" t="s">
        <v>335</v>
      </c>
      <c r="B157" s="11" t="str">
        <f aca="false">IF(OR(A157="AC",A157="AM",A157="AP",A157="PA",A157="RO",A157="RR",A157="TO"),"Manaus/AM",IF(OR(A157="AL",A157="BA",A157="CE",A157="MA",A157="PB",A157="PE",A157="PI",A157="RN",A157="SE"),"Recife/PE",IF(OR(A157="MT",A157="MS",A157="GO",A157="DF"),"Campo Grande/MS",IF(OR(A157="SC",A157="PR",A157="RS",A157="MG",A157="ES",A157="SP",A157="RJ"),"Curitiba/PR","VERIFICAR UF"))))</f>
        <v>Manaus/AM</v>
      </c>
      <c r="C157" s="26"/>
      <c r="D157" s="27"/>
      <c r="E157" s="36" t="n">
        <f aca="false">IFERROR(INDEX('ANEXO IV - Kits por Polo'!$F$2:$F$615,MATCH($M157&amp;"|"&amp;$K157&amp;"|"&amp;$A157&amp;"|"&amp;$J157,'ANEXO IV - Kits por Polo'!$I$2:$I$615,0)),0)</f>
        <v>49</v>
      </c>
      <c r="F157" s="36" t="n">
        <f aca="false">IFERROR(INDEX('ANEXO IV - Kits por Polo'!$G$2:$G$615,MATCH($M157&amp;"|"&amp;$K157&amp;"|"&amp;$A157&amp;"|"&amp;$J157,'ANEXO IV - Kits por Polo'!$I$2:$I$615,0)),0)</f>
        <v>510458</v>
      </c>
      <c r="G157" s="37" t="s">
        <v>1010</v>
      </c>
      <c r="H157" s="36" t="n">
        <f aca="false">IFERROR(INDEX('ANEXO IV - Kits por Polo'!$H$2:$H$615,MATCH($M157&amp;"|"&amp;$K157&amp;"|"&amp;$A157&amp;"|"&amp;$J157,'ANEXO IV - Kits por Polo'!$I$2:$I$615,0)),0)</f>
        <v>2858.44</v>
      </c>
      <c r="I157" s="36" t="n">
        <f aca="false">MAX(F157/1000,H157*0.3)</f>
        <v>857.532</v>
      </c>
      <c r="J157" s="38" t="s">
        <v>1011</v>
      </c>
      <c r="K157" s="39" t="s">
        <v>158</v>
      </c>
      <c r="L157" s="39" t="s">
        <v>159</v>
      </c>
      <c r="M157" s="38" t="s">
        <v>1018</v>
      </c>
      <c r="N157" s="38" t="s">
        <v>1019</v>
      </c>
      <c r="O157" s="37" t="s">
        <v>1020</v>
      </c>
      <c r="P157" s="35" t="s">
        <v>1021</v>
      </c>
      <c r="Q157" s="40" t="n">
        <v>-6.81016806648495</v>
      </c>
      <c r="R157" s="40" t="n">
        <v>-72.1701877686521</v>
      </c>
      <c r="S157" s="39" t="s">
        <v>500</v>
      </c>
      <c r="T157" s="41" t="s">
        <v>1022</v>
      </c>
      <c r="U157" s="37" t="n">
        <v>69650000</v>
      </c>
      <c r="V157" s="42" t="s">
        <v>1023</v>
      </c>
      <c r="W157" s="42"/>
      <c r="X157" s="42"/>
      <c r="Y157" s="42"/>
    </row>
    <row r="158" customFormat="false" ht="15" hidden="false" customHeight="true" outlineLevel="0" collapsed="false">
      <c r="A158" s="25" t="s">
        <v>335</v>
      </c>
      <c r="B158" s="11" t="str">
        <f aca="false">IF(OR(A158="AC",A158="AM",A158="AP",A158="PA",A158="RO",A158="RR",A158="TO"),"Manaus/AM",IF(OR(A158="AL",A158="BA",A158="CE",A158="MA",A158="PB",A158="PE",A158="PI",A158="RN",A158="SE"),"Recife/PE",IF(OR(A158="MT",A158="MS",A158="GO",A158="DF"),"Campo Grande/MS",IF(OR(A158="SC",A158="PR",A158="RS",A158="MG",A158="ES",A158="SP",A158="RJ"),"Curitiba/PR","VERIFICAR UF"))))</f>
        <v>Manaus/AM</v>
      </c>
      <c r="C158" s="26"/>
      <c r="D158" s="27"/>
      <c r="E158" s="28" t="n">
        <f aca="false">IFERROR(INDEX('ANEXO IV - Kits por Polo'!$F$2:$F$615,MATCH($M158&amp;"|"&amp;$K158&amp;"|"&amp;$A158&amp;"|"&amp;$J158,'ANEXO IV - Kits por Polo'!$I$2:$I$615,0)),0)</f>
        <v>12</v>
      </c>
      <c r="F158" s="28" t="n">
        <f aca="false">IFERROR(INDEX('ANEXO IV - Kits por Polo'!$G$2:$G$615,MATCH($M158&amp;"|"&amp;$K158&amp;"|"&amp;$A158&amp;"|"&amp;$J158,'ANEXO IV - Kits por Polo'!$I$2:$I$615,0)),0)</f>
        <v>105905</v>
      </c>
      <c r="G158" s="29" t="s">
        <v>1010</v>
      </c>
      <c r="H158" s="28" t="n">
        <f aca="false">IFERROR(INDEX('ANEXO IV - Kits por Polo'!$H$2:$H$615,MATCH($M158&amp;"|"&amp;$K158&amp;"|"&amp;$A158&amp;"|"&amp;$J158,'ANEXO IV - Kits por Polo'!$I$2:$I$615,0)),0)</f>
        <v>605.605</v>
      </c>
      <c r="I158" s="28" t="n">
        <f aca="false">MAX(F158/1000,H158*0.3)</f>
        <v>181.6815</v>
      </c>
      <c r="J158" s="30" t="s">
        <v>1011</v>
      </c>
      <c r="K158" s="31" t="s">
        <v>136</v>
      </c>
      <c r="L158" s="31" t="s">
        <v>152</v>
      </c>
      <c r="M158" s="30" t="s">
        <v>1010</v>
      </c>
      <c r="N158" s="30" t="s">
        <v>1024</v>
      </c>
      <c r="O158" s="29" t="s">
        <v>1025</v>
      </c>
      <c r="P158" s="25" t="s">
        <v>1026</v>
      </c>
      <c r="Q158" s="32" t="n">
        <v>-4.36997984208539</v>
      </c>
      <c r="R158" s="32" t="n">
        <v>-70.1927545778769</v>
      </c>
      <c r="S158" s="31" t="s">
        <v>155</v>
      </c>
      <c r="T158" s="33" t="s">
        <v>1027</v>
      </c>
      <c r="U158" s="29" t="n">
        <v>69650000</v>
      </c>
      <c r="V158" s="34" t="s">
        <v>1028</v>
      </c>
      <c r="W158" s="34"/>
      <c r="X158" s="34"/>
      <c r="Y158" s="34"/>
    </row>
    <row r="159" customFormat="false" ht="15" hidden="false" customHeight="true" outlineLevel="0" collapsed="false">
      <c r="A159" s="35" t="s">
        <v>335</v>
      </c>
      <c r="B159" s="11" t="str">
        <f aca="false">IF(OR(A159="AC",A159="AM",A159="AP",A159="PA",A159="RO",A159="RR",A159="TO"),"Manaus/AM",IF(OR(A159="AL",A159="BA",A159="CE",A159="MA",A159="PB",A159="PE",A159="PI",A159="RN",A159="SE"),"Recife/PE",IF(OR(A159="MT",A159="MS",A159="GO",A159="DF"),"Campo Grande/MS",IF(OR(A159="SC",A159="PR",A159="RS",A159="MG",A159="ES",A159="SP",A159="RJ"),"Curitiba/PR","VERIFICAR UF"))))</f>
        <v>Manaus/AM</v>
      </c>
      <c r="C159" s="26"/>
      <c r="D159" s="27"/>
      <c r="E159" s="36" t="n">
        <f aca="false">IFERROR(INDEX('ANEXO IV - Kits por Polo'!$F$2:$F$615,MATCH($M159&amp;"|"&amp;$K159&amp;"|"&amp;$A159&amp;"|"&amp;$J159,'ANEXO IV - Kits por Polo'!$I$2:$I$615,0)),0)</f>
        <v>34</v>
      </c>
      <c r="F159" s="36" t="n">
        <f aca="false">IFERROR(INDEX('ANEXO IV - Kits por Polo'!$G$2:$G$615,MATCH($M159&amp;"|"&amp;$K159&amp;"|"&amp;$A159&amp;"|"&amp;$J159,'ANEXO IV - Kits por Polo'!$I$2:$I$615,0)),0)</f>
        <v>281407</v>
      </c>
      <c r="G159" s="37" t="s">
        <v>1010</v>
      </c>
      <c r="H159" s="36" t="n">
        <f aca="false">IFERROR(INDEX('ANEXO IV - Kits por Polo'!$H$2:$H$615,MATCH($M159&amp;"|"&amp;$K159&amp;"|"&amp;$A159&amp;"|"&amp;$J159,'ANEXO IV - Kits por Polo'!$I$2:$I$615,0)),0)</f>
        <v>1623.31</v>
      </c>
      <c r="I159" s="36" t="n">
        <f aca="false">MAX(F159/1000,H159*0.3)</f>
        <v>486.993</v>
      </c>
      <c r="J159" s="38" t="s">
        <v>1011</v>
      </c>
      <c r="K159" s="39" t="s">
        <v>187</v>
      </c>
      <c r="L159" s="39" t="s">
        <v>187</v>
      </c>
      <c r="M159" s="38" t="s">
        <v>1010</v>
      </c>
      <c r="N159" s="38" t="s">
        <v>1029</v>
      </c>
      <c r="O159" s="37" t="s">
        <v>1030</v>
      </c>
      <c r="P159" s="35" t="s">
        <v>1031</v>
      </c>
      <c r="Q159" s="40" t="n">
        <v>-4.3688036020615</v>
      </c>
      <c r="R159" s="40" t="n">
        <v>-70.1875007529773</v>
      </c>
      <c r="S159" s="39" t="s">
        <v>155</v>
      </c>
      <c r="T159" s="41" t="s">
        <v>1032</v>
      </c>
      <c r="U159" s="37" t="n">
        <v>69650000</v>
      </c>
      <c r="V159" s="42" t="s">
        <v>1033</v>
      </c>
      <c r="W159" s="42"/>
      <c r="X159" s="42"/>
      <c r="Y159" s="42"/>
    </row>
    <row r="160" customFormat="false" ht="15" hidden="false" customHeight="true" outlineLevel="0" collapsed="false">
      <c r="A160" s="25" t="s">
        <v>335</v>
      </c>
      <c r="B160" s="11" t="str">
        <f aca="false">IF(OR(A160="AC",A160="AM",A160="AP",A160="PA",A160="RO",A160="RR",A160="TO"),"Manaus/AM",IF(OR(A160="AL",A160="BA",A160="CE",A160="MA",A160="PB",A160="PE",A160="PI",A160="RN",A160="SE"),"Recife/PE",IF(OR(A160="MT",A160="MS",A160="GO",A160="DF"),"Campo Grande/MS",IF(OR(A160="SC",A160="PR",A160="RS",A160="MG",A160="ES",A160="SP",A160="RJ"),"Curitiba/PR","VERIFICAR UF"))))</f>
        <v>Manaus/AM</v>
      </c>
      <c r="C160" s="26"/>
      <c r="D160" s="27"/>
      <c r="E160" s="28" t="n">
        <f aca="false">IFERROR(INDEX('ANEXO IV - Kits por Polo'!$F$2:$F$615,MATCH($M160&amp;"|"&amp;$K160&amp;"|"&amp;$A160&amp;"|"&amp;$J160,'ANEXO IV - Kits por Polo'!$I$2:$I$615,0)),0)</f>
        <v>56</v>
      </c>
      <c r="F160" s="28" t="n">
        <f aca="false">IFERROR(INDEX('ANEXO IV - Kits por Polo'!$G$2:$G$615,MATCH($M160&amp;"|"&amp;$K160&amp;"|"&amp;$A160&amp;"|"&amp;$J160,'ANEXO IV - Kits por Polo'!$I$2:$I$615,0)),0)</f>
        <v>539856</v>
      </c>
      <c r="G160" s="29" t="s">
        <v>1010</v>
      </c>
      <c r="H160" s="28" t="n">
        <f aca="false">IFERROR(INDEX('ANEXO IV - Kits por Polo'!$H$2:$H$615,MATCH($M160&amp;"|"&amp;$K160&amp;"|"&amp;$A160&amp;"|"&amp;$J160,'ANEXO IV - Kits por Polo'!$I$2:$I$615,0)),0)</f>
        <v>3074.305</v>
      </c>
      <c r="I160" s="28" t="n">
        <f aca="false">MAX(F160/1000,H160*0.3)</f>
        <v>922.2915</v>
      </c>
      <c r="J160" s="30" t="s">
        <v>1011</v>
      </c>
      <c r="K160" s="31" t="s">
        <v>158</v>
      </c>
      <c r="L160" s="31" t="s">
        <v>159</v>
      </c>
      <c r="M160" s="30" t="s">
        <v>1034</v>
      </c>
      <c r="N160" s="30" t="s">
        <v>1035</v>
      </c>
      <c r="O160" s="29" t="s">
        <v>1036</v>
      </c>
      <c r="P160" s="25" t="s">
        <v>1037</v>
      </c>
      <c r="Q160" s="32" t="n">
        <v>-5.75140568428717</v>
      </c>
      <c r="R160" s="32" t="n">
        <v>-70.4893087718963</v>
      </c>
      <c r="S160" s="31" t="s">
        <v>500</v>
      </c>
      <c r="T160" s="33" t="s">
        <v>1038</v>
      </c>
      <c r="U160" s="29" t="n">
        <v>69650000</v>
      </c>
      <c r="V160" s="34" t="s">
        <v>1039</v>
      </c>
      <c r="W160" s="34"/>
      <c r="X160" s="34"/>
      <c r="Y160" s="34"/>
    </row>
    <row r="161" customFormat="false" ht="15" hidden="false" customHeight="true" outlineLevel="0" collapsed="false">
      <c r="A161" s="35" t="s">
        <v>335</v>
      </c>
      <c r="B161" s="11" t="str">
        <f aca="false">IF(OR(A161="AC",A161="AM",A161="AP",A161="PA",A161="RO",A161="RR",A161="TO"),"Manaus/AM",IF(OR(A161="AL",A161="BA",A161="CE",A161="MA",A161="PB",A161="PE",A161="PI",A161="RN",A161="SE"),"Recife/PE",IF(OR(A161="MT",A161="MS",A161="GO",A161="DF"),"Campo Grande/MS",IF(OR(A161="SC",A161="PR",A161="RS",A161="MG",A161="ES",A161="SP",A161="RJ"),"Curitiba/PR","VERIFICAR UF"))))</f>
        <v>Manaus/AM</v>
      </c>
      <c r="C161" s="26"/>
      <c r="D161" s="27"/>
      <c r="E161" s="36" t="n">
        <f aca="false">IFERROR(INDEX('ANEXO IV - Kits por Polo'!$F$2:$F$615,MATCH($M161&amp;"|"&amp;$K161&amp;"|"&amp;$A161&amp;"|"&amp;$J161,'ANEXO IV - Kits por Polo'!$I$2:$I$615,0)),0)</f>
        <v>57</v>
      </c>
      <c r="F161" s="36" t="n">
        <f aca="false">IFERROR(INDEX('ANEXO IV - Kits por Polo'!$G$2:$G$615,MATCH($M161&amp;"|"&amp;$K161&amp;"|"&amp;$A161&amp;"|"&amp;$J161,'ANEXO IV - Kits por Polo'!$I$2:$I$615,0)),0)</f>
        <v>593105</v>
      </c>
      <c r="G161" s="37" t="s">
        <v>1010</v>
      </c>
      <c r="H161" s="36" t="n">
        <f aca="false">IFERROR(INDEX('ANEXO IV - Kits por Polo'!$H$2:$H$615,MATCH($M161&amp;"|"&amp;$K161&amp;"|"&amp;$A161&amp;"|"&amp;$J161,'ANEXO IV - Kits por Polo'!$I$2:$I$615,0)),0)</f>
        <v>3322.15</v>
      </c>
      <c r="I161" s="36" t="n">
        <f aca="false">MAX(F161/1000,H161*0.3)</f>
        <v>996.645</v>
      </c>
      <c r="J161" s="38" t="s">
        <v>1011</v>
      </c>
      <c r="K161" s="39" t="s">
        <v>158</v>
      </c>
      <c r="L161" s="39" t="s">
        <v>159</v>
      </c>
      <c r="M161" s="38" t="s">
        <v>1040</v>
      </c>
      <c r="N161" s="38" t="s">
        <v>1041</v>
      </c>
      <c r="O161" s="37" t="s">
        <v>1042</v>
      </c>
      <c r="P161" s="35" t="s">
        <v>1043</v>
      </c>
      <c r="Q161" s="40" t="n">
        <v>-5.66090344281812</v>
      </c>
      <c r="R161" s="40" t="n">
        <v>-72.9616422465322</v>
      </c>
      <c r="S161" s="39" t="s">
        <v>500</v>
      </c>
      <c r="T161" s="41" t="s">
        <v>1044</v>
      </c>
      <c r="U161" s="37" t="n">
        <v>69650000</v>
      </c>
      <c r="V161" s="42" t="s">
        <v>1045</v>
      </c>
      <c r="W161" s="42"/>
      <c r="X161" s="42"/>
      <c r="Y161" s="42"/>
    </row>
    <row r="162" customFormat="false" ht="15" hidden="false" customHeight="true" outlineLevel="0" collapsed="false">
      <c r="A162" s="25" t="s">
        <v>335</v>
      </c>
      <c r="B162" s="11" t="str">
        <f aca="false">IF(OR(A162="AC",A162="AM",A162="AP",A162="PA",A162="RO",A162="RR",A162="TO"),"Manaus/AM",IF(OR(A162="AL",A162="BA",A162="CE",A162="MA",A162="PB",A162="PE",A162="PI",A162="RN",A162="SE"),"Recife/PE",IF(OR(A162="MT",A162="MS",A162="GO",A162="DF"),"Campo Grande/MS",IF(OR(A162="SC",A162="PR",A162="RS",A162="MG",A162="ES",A162="SP",A162="RJ"),"Curitiba/PR","VERIFICAR UF"))))</f>
        <v>Manaus/AM</v>
      </c>
      <c r="C162" s="26"/>
      <c r="D162" s="27"/>
      <c r="E162" s="28" t="n">
        <f aca="false">IFERROR(INDEX('ANEXO IV - Kits por Polo'!$F$2:$F$615,MATCH($M162&amp;"|"&amp;$K162&amp;"|"&amp;$A162&amp;"|"&amp;$J162,'ANEXO IV - Kits por Polo'!$I$2:$I$615,0)),0)</f>
        <v>30</v>
      </c>
      <c r="F162" s="28" t="n">
        <f aca="false">IFERROR(INDEX('ANEXO IV - Kits por Polo'!$G$2:$G$615,MATCH($M162&amp;"|"&amp;$K162&amp;"|"&amp;$A162&amp;"|"&amp;$J162,'ANEXO IV - Kits por Polo'!$I$2:$I$615,0)),0)</f>
        <v>302411</v>
      </c>
      <c r="G162" s="29" t="s">
        <v>1010</v>
      </c>
      <c r="H162" s="28" t="n">
        <f aca="false">IFERROR(INDEX('ANEXO IV - Kits por Polo'!$H$2:$H$615,MATCH($M162&amp;"|"&amp;$K162&amp;"|"&amp;$A162&amp;"|"&amp;$J162,'ANEXO IV - Kits por Polo'!$I$2:$I$615,0)),0)</f>
        <v>1699.945</v>
      </c>
      <c r="I162" s="28" t="n">
        <f aca="false">MAX(F162/1000,H162*0.3)</f>
        <v>509.9835</v>
      </c>
      <c r="J162" s="30" t="s">
        <v>1011</v>
      </c>
      <c r="K162" s="31" t="s">
        <v>158</v>
      </c>
      <c r="L162" s="31" t="s">
        <v>159</v>
      </c>
      <c r="M162" s="30" t="s">
        <v>1046</v>
      </c>
      <c r="N162" s="30" t="s">
        <v>266</v>
      </c>
      <c r="O162" s="29" t="s">
        <v>1047</v>
      </c>
      <c r="P162" s="25" t="s">
        <v>1048</v>
      </c>
      <c r="Q162" s="32" t="n">
        <v>-5.86081750367442</v>
      </c>
      <c r="R162" s="32" t="n">
        <v>-72.0825227112813</v>
      </c>
      <c r="S162" s="31" t="s">
        <v>500</v>
      </c>
      <c r="T162" s="33" t="s">
        <v>1049</v>
      </c>
      <c r="U162" s="29" t="n">
        <v>69650000</v>
      </c>
      <c r="V162" s="34" t="s">
        <v>1050</v>
      </c>
      <c r="W162" s="34"/>
      <c r="X162" s="34"/>
      <c r="Y162" s="34"/>
    </row>
    <row r="163" customFormat="false" ht="15" hidden="false" customHeight="true" outlineLevel="0" collapsed="false">
      <c r="A163" s="35" t="s">
        <v>335</v>
      </c>
      <c r="B163" s="11" t="str">
        <f aca="false">IF(OR(A163="AC",A163="AM",A163="AP",A163="PA",A163="RO",A163="RR",A163="TO"),"Manaus/AM",IF(OR(A163="AL",A163="BA",A163="CE",A163="MA",A163="PB",A163="PE",A163="PI",A163="RN",A163="SE"),"Recife/PE",IF(OR(A163="MT",A163="MS",A163="GO",A163="DF"),"Campo Grande/MS",IF(OR(A163="SC",A163="PR",A163="RS",A163="MG",A163="ES",A163="SP",A163="RJ"),"Curitiba/PR","VERIFICAR UF"))))</f>
        <v>Manaus/AM</v>
      </c>
      <c r="C163" s="26"/>
      <c r="D163" s="27"/>
      <c r="E163" s="36" t="n">
        <f aca="false">IFERROR(INDEX('ANEXO IV - Kits por Polo'!$F$2:$F$615,MATCH($M163&amp;"|"&amp;$K163&amp;"|"&amp;$A163&amp;"|"&amp;$J163,'ANEXO IV - Kits por Polo'!$I$2:$I$615,0)),0)</f>
        <v>31</v>
      </c>
      <c r="F163" s="36" t="n">
        <f aca="false">IFERROR(INDEX('ANEXO IV - Kits por Polo'!$G$2:$G$615,MATCH($M163&amp;"|"&amp;$K163&amp;"|"&amp;$A163&amp;"|"&amp;$J163,'ANEXO IV - Kits por Polo'!$I$2:$I$615,0)),0)</f>
        <v>297499</v>
      </c>
      <c r="G163" s="37" t="s">
        <v>1010</v>
      </c>
      <c r="H163" s="36" t="n">
        <f aca="false">IFERROR(INDEX('ANEXO IV - Kits por Polo'!$H$2:$H$615,MATCH($M163&amp;"|"&amp;$K163&amp;"|"&amp;$A163&amp;"|"&amp;$J163,'ANEXO IV - Kits por Polo'!$I$2:$I$615,0)),0)</f>
        <v>1682.395</v>
      </c>
      <c r="I163" s="36" t="n">
        <f aca="false">MAX(F163/1000,H163*0.3)</f>
        <v>504.7185</v>
      </c>
      <c r="J163" s="38" t="s">
        <v>1011</v>
      </c>
      <c r="K163" s="39" t="s">
        <v>158</v>
      </c>
      <c r="L163" s="39" t="s">
        <v>159</v>
      </c>
      <c r="M163" s="38" t="s">
        <v>1051</v>
      </c>
      <c r="N163" s="38" t="s">
        <v>1052</v>
      </c>
      <c r="O163" s="37" t="s">
        <v>1053</v>
      </c>
      <c r="P163" s="35" t="s">
        <v>1054</v>
      </c>
      <c r="Q163" s="40" t="n">
        <v>-6.3191640812648</v>
      </c>
      <c r="R163" s="40" t="n">
        <v>-71.6659072379838</v>
      </c>
      <c r="S163" s="39" t="s">
        <v>500</v>
      </c>
      <c r="T163" s="41" t="s">
        <v>1055</v>
      </c>
      <c r="U163" s="37" t="n">
        <v>69650000</v>
      </c>
      <c r="V163" s="42" t="s">
        <v>1056</v>
      </c>
      <c r="W163" s="42"/>
      <c r="X163" s="42"/>
      <c r="Y163" s="42"/>
    </row>
    <row r="164" customFormat="false" ht="15" hidden="false" customHeight="true" outlineLevel="0" collapsed="false">
      <c r="A164" s="25" t="s">
        <v>335</v>
      </c>
      <c r="B164" s="11" t="str">
        <f aca="false">IF(OR(A164="AC",A164="AM",A164="AP",A164="PA",A164="RO",A164="RR",A164="TO"),"Manaus/AM",IF(OR(A164="AL",A164="BA",A164="CE",A164="MA",A164="PB",A164="PE",A164="PI",A164="RN",A164="SE"),"Recife/PE",IF(OR(A164="MT",A164="MS",A164="GO",A164="DF"),"Campo Grande/MS",IF(OR(A164="SC",A164="PR",A164="RS",A164="MG",A164="ES",A164="SP",A164="RJ"),"Curitiba/PR","VERIFICAR UF"))))</f>
        <v>Manaus/AM</v>
      </c>
      <c r="C164" s="26"/>
      <c r="D164" s="27"/>
      <c r="E164" s="28" t="n">
        <f aca="false">IFERROR(INDEX('ANEXO IV - Kits por Polo'!$F$2:$F$615,MATCH($M164&amp;"|"&amp;$K164&amp;"|"&amp;$A164&amp;"|"&amp;$J164,'ANEXO IV - Kits por Polo'!$I$2:$I$615,0)),0)</f>
        <v>49</v>
      </c>
      <c r="F164" s="28" t="n">
        <f aca="false">IFERROR(INDEX('ANEXO IV - Kits por Polo'!$G$2:$G$615,MATCH($M164&amp;"|"&amp;$K164&amp;"|"&amp;$A164&amp;"|"&amp;$J164,'ANEXO IV - Kits por Polo'!$I$2:$I$615,0)),0)</f>
        <v>503167</v>
      </c>
      <c r="G164" s="29" t="s">
        <v>1010</v>
      </c>
      <c r="H164" s="28" t="n">
        <f aca="false">IFERROR(INDEX('ANEXO IV - Kits por Polo'!$H$2:$H$615,MATCH($M164&amp;"|"&amp;$K164&amp;"|"&amp;$A164&amp;"|"&amp;$J164,'ANEXO IV - Kits por Polo'!$I$2:$I$615,0)),0)</f>
        <v>2822.625</v>
      </c>
      <c r="I164" s="28" t="n">
        <f aca="false">MAX(F164/1000,H164*0.3)</f>
        <v>846.7875</v>
      </c>
      <c r="J164" s="30" t="s">
        <v>1011</v>
      </c>
      <c r="K164" s="31" t="s">
        <v>158</v>
      </c>
      <c r="L164" s="31" t="s">
        <v>159</v>
      </c>
      <c r="M164" s="30" t="s">
        <v>1057</v>
      </c>
      <c r="N164" s="30" t="s">
        <v>1058</v>
      </c>
      <c r="O164" s="29" t="s">
        <v>1059</v>
      </c>
      <c r="P164" s="25" t="s">
        <v>1060</v>
      </c>
      <c r="Q164" s="32" t="n">
        <v>-4.45850292585571</v>
      </c>
      <c r="R164" s="32" t="n">
        <v>-71.3025242723066</v>
      </c>
      <c r="S164" s="31" t="s">
        <v>500</v>
      </c>
      <c r="T164" s="33" t="s">
        <v>1061</v>
      </c>
      <c r="U164" s="29" t="n">
        <v>69650000</v>
      </c>
      <c r="V164" s="34" t="s">
        <v>1062</v>
      </c>
      <c r="W164" s="34"/>
      <c r="X164" s="34"/>
      <c r="Y164" s="34"/>
    </row>
    <row r="165" customFormat="false" ht="15" hidden="false" customHeight="true" outlineLevel="0" collapsed="false">
      <c r="A165" s="35" t="s">
        <v>335</v>
      </c>
      <c r="B165" s="11" t="str">
        <f aca="false">IF(OR(A165="AC",A165="AM",A165="AP",A165="PA",A165="RO",A165="RR",A165="TO"),"Manaus/AM",IF(OR(A165="AL",A165="BA",A165="CE",A165="MA",A165="PB",A165="PE",A165="PI",A165="RN",A165="SE"),"Recife/PE",IF(OR(A165="MT",A165="MS",A165="GO",A165="DF"),"Campo Grande/MS",IF(OR(A165="SC",A165="PR",A165="RS",A165="MG",A165="ES",A165="SP",A165="RJ"),"Curitiba/PR","VERIFICAR UF"))))</f>
        <v>Manaus/AM</v>
      </c>
      <c r="C165" s="26"/>
      <c r="D165" s="27"/>
      <c r="E165" s="36" t="n">
        <f aca="false">IFERROR(INDEX('ANEXO IV - Kits por Polo'!$F$2:$F$615,MATCH($M165&amp;"|"&amp;$K165&amp;"|"&amp;$A165&amp;"|"&amp;$J165,'ANEXO IV - Kits por Polo'!$I$2:$I$615,0)),0)</f>
        <v>23</v>
      </c>
      <c r="F165" s="36" t="n">
        <f aca="false">IFERROR(INDEX('ANEXO IV - Kits por Polo'!$G$2:$G$615,MATCH($M165&amp;"|"&amp;$K165&amp;"|"&amp;$A165&amp;"|"&amp;$J165,'ANEXO IV - Kits por Polo'!$I$2:$I$615,0)),0)</f>
        <v>234306</v>
      </c>
      <c r="G165" s="37" t="s">
        <v>1010</v>
      </c>
      <c r="H165" s="36" t="n">
        <f aca="false">IFERROR(INDEX('ANEXO IV - Kits por Polo'!$H$2:$H$615,MATCH($M165&amp;"|"&amp;$K165&amp;"|"&amp;$A165&amp;"|"&amp;$J165,'ANEXO IV - Kits por Polo'!$I$2:$I$615,0)),0)</f>
        <v>1323.01</v>
      </c>
      <c r="I165" s="36" t="n">
        <f aca="false">MAX(F165/1000,H165*0.3)</f>
        <v>396.903</v>
      </c>
      <c r="J165" s="38" t="s">
        <v>1011</v>
      </c>
      <c r="K165" s="39" t="s">
        <v>543</v>
      </c>
      <c r="L165" s="39" t="s">
        <v>159</v>
      </c>
      <c r="M165" s="38" t="s">
        <v>221</v>
      </c>
      <c r="N165" s="38" t="s">
        <v>1063</v>
      </c>
      <c r="O165" s="37" t="s">
        <v>1064</v>
      </c>
      <c r="P165" s="35" t="s">
        <v>1065</v>
      </c>
      <c r="Q165" s="40" t="n">
        <v>-5.94781622031685</v>
      </c>
      <c r="R165" s="40" t="n">
        <v>-71.062509004707</v>
      </c>
      <c r="S165" s="39" t="s">
        <v>500</v>
      </c>
      <c r="T165" s="41" t="s">
        <v>1066</v>
      </c>
      <c r="U165" s="37" t="n">
        <v>69650000</v>
      </c>
      <c r="V165" s="42" t="s">
        <v>1067</v>
      </c>
      <c r="W165" s="42"/>
      <c r="X165" s="42"/>
      <c r="Y165" s="42"/>
    </row>
    <row r="166" customFormat="false" ht="15" hidden="false" customHeight="true" outlineLevel="0" collapsed="false">
      <c r="A166" s="25" t="s">
        <v>335</v>
      </c>
      <c r="B166" s="11" t="str">
        <f aca="false">IF(OR(A166="AC",A166="AM",A166="AP",A166="PA",A166="RO",A166="RR",A166="TO"),"Manaus/AM",IF(OR(A166="AL",A166="BA",A166="CE",A166="MA",A166="PB",A166="PE",A166="PI",A166="RN",A166="SE"),"Recife/PE",IF(OR(A166="MT",A166="MS",A166="GO",A166="DF"),"Campo Grande/MS",IF(OR(A166="SC",A166="PR",A166="RS",A166="MG",A166="ES",A166="SP",A166="RJ"),"Curitiba/PR","VERIFICAR UF"))))</f>
        <v>Manaus/AM</v>
      </c>
      <c r="C166" s="26"/>
      <c r="D166" s="27"/>
      <c r="E166" s="28" t="n">
        <f aca="false">IFERROR(INDEX('ANEXO IV - Kits por Polo'!$F$2:$F$615,MATCH($M166&amp;"|"&amp;$K166&amp;"|"&amp;$A166&amp;"|"&amp;$J166,'ANEXO IV - Kits por Polo'!$I$2:$I$615,0)),0)</f>
        <v>22</v>
      </c>
      <c r="F166" s="28" t="n">
        <f aca="false">IFERROR(INDEX('ANEXO IV - Kits por Polo'!$G$2:$G$615,MATCH($M166&amp;"|"&amp;$K166&amp;"|"&amp;$A166&amp;"|"&amp;$J166,'ANEXO IV - Kits por Polo'!$I$2:$I$615,0)),0)</f>
        <v>212473</v>
      </c>
      <c r="G166" s="29" t="s">
        <v>365</v>
      </c>
      <c r="H166" s="28" t="n">
        <f aca="false">IFERROR(INDEX('ANEXO IV - Kits por Polo'!$H$2:$H$615,MATCH($M166&amp;"|"&amp;$K166&amp;"|"&amp;$A166&amp;"|"&amp;$J166,'ANEXO IV - Kits por Polo'!$I$2:$I$615,0)),0)</f>
        <v>1200.42</v>
      </c>
      <c r="I166" s="28" t="n">
        <f aca="false">MAX(F166/1000,H166*0.3)</f>
        <v>360.126</v>
      </c>
      <c r="J166" s="30" t="s">
        <v>1068</v>
      </c>
      <c r="K166" s="31" t="s">
        <v>158</v>
      </c>
      <c r="L166" s="31" t="s">
        <v>159</v>
      </c>
      <c r="M166" s="30" t="s">
        <v>1069</v>
      </c>
      <c r="N166" s="30" t="s">
        <v>1069</v>
      </c>
      <c r="O166" s="29" t="s">
        <v>1070</v>
      </c>
      <c r="P166" s="25" t="s">
        <v>1071</v>
      </c>
      <c r="Q166" s="32" t="n">
        <v>0.884808061122488</v>
      </c>
      <c r="R166" s="32" t="n">
        <v>-62.6233668509883</v>
      </c>
      <c r="S166" s="31" t="s">
        <v>600</v>
      </c>
      <c r="T166" s="33" t="s">
        <v>1072</v>
      </c>
      <c r="U166" s="29" t="n">
        <v>69700000</v>
      </c>
      <c r="V166" s="34" t="s">
        <v>1073</v>
      </c>
      <c r="W166" s="34"/>
      <c r="X166" s="34"/>
      <c r="Y166" s="34"/>
    </row>
    <row r="167" customFormat="false" ht="15" hidden="false" customHeight="true" outlineLevel="0" collapsed="false">
      <c r="A167" s="35" t="s">
        <v>335</v>
      </c>
      <c r="B167" s="11" t="str">
        <f aca="false">IF(OR(A167="AC",A167="AM",A167="AP",A167="PA",A167="RO",A167="RR",A167="TO"),"Manaus/AM",IF(OR(A167="AL",A167="BA",A167="CE",A167="MA",A167="PB",A167="PE",A167="PI",A167="RN",A167="SE"),"Recife/PE",IF(OR(A167="MT",A167="MS",A167="GO",A167="DF"),"Campo Grande/MS",IF(OR(A167="SC",A167="PR",A167="RS",A167="MG",A167="ES",A167="SP",A167="RJ"),"Curitiba/PR","VERIFICAR UF"))))</f>
        <v>Manaus/AM</v>
      </c>
      <c r="C167" s="26"/>
      <c r="D167" s="27"/>
      <c r="E167" s="36" t="n">
        <f aca="false">IFERROR(INDEX('ANEXO IV - Kits por Polo'!$F$2:$F$615,MATCH($M167&amp;"|"&amp;$K167&amp;"|"&amp;$A167&amp;"|"&amp;$J167,'ANEXO IV - Kits por Polo'!$I$2:$I$615,0)),0)</f>
        <v>0</v>
      </c>
      <c r="F167" s="36" t="n">
        <f aca="false">IFERROR(INDEX('ANEXO IV - Kits por Polo'!$G$2:$G$615,MATCH($M167&amp;"|"&amp;$K167&amp;"|"&amp;$A167&amp;"|"&amp;$J167,'ANEXO IV - Kits por Polo'!$I$2:$I$615,0)),0)</f>
        <v>0</v>
      </c>
      <c r="G167" s="37" t="s">
        <v>365</v>
      </c>
      <c r="H167" s="36" t="n">
        <f aca="false">IFERROR(INDEX('ANEXO IV - Kits por Polo'!$H$2:$H$615,MATCH($M167&amp;"|"&amp;$K167&amp;"|"&amp;$A167&amp;"|"&amp;$J167,'ANEXO IV - Kits por Polo'!$I$2:$I$615,0)),0)</f>
        <v>0</v>
      </c>
      <c r="I167" s="36" t="n">
        <f aca="false">MAX(F167/1000,H167*0.3)</f>
        <v>0</v>
      </c>
      <c r="J167" s="38" t="s">
        <v>1068</v>
      </c>
      <c r="K167" s="39" t="s">
        <v>158</v>
      </c>
      <c r="L167" s="39" t="s">
        <v>159</v>
      </c>
      <c r="M167" s="38" t="s">
        <v>1074</v>
      </c>
      <c r="N167" s="38" t="s">
        <v>1074</v>
      </c>
      <c r="O167" s="37" t="s">
        <v>112</v>
      </c>
      <c r="P167" s="35" t="s">
        <v>1075</v>
      </c>
      <c r="Q167" s="40" t="n">
        <v>1.32521888888889</v>
      </c>
      <c r="R167" s="40" t="n">
        <v>-64.2144969444445</v>
      </c>
      <c r="S167" s="39" t="s">
        <v>600</v>
      </c>
      <c r="T167" s="41"/>
      <c r="U167" s="37"/>
      <c r="V167" s="42" t="s">
        <v>1076</v>
      </c>
      <c r="W167" s="42"/>
      <c r="X167" s="42"/>
      <c r="Y167" s="42"/>
    </row>
    <row r="168" customFormat="false" ht="15" hidden="false" customHeight="true" outlineLevel="0" collapsed="false">
      <c r="A168" s="25" t="s">
        <v>335</v>
      </c>
      <c r="B168" s="11" t="str">
        <f aca="false">IF(OR(A168="AC",A168="AM",A168="AP",A168="PA",A168="RO",A168="RR",A168="TO"),"Manaus/AM",IF(OR(A168="AL",A168="BA",A168="CE",A168="MA",A168="PB",A168="PE",A168="PI",A168="RN",A168="SE"),"Recife/PE",IF(OR(A168="MT",A168="MS",A168="GO",A168="DF"),"Campo Grande/MS",IF(OR(A168="SC",A168="PR",A168="RS",A168="MG",A168="ES",A168="SP",A168="RJ"),"Curitiba/PR","VERIFICAR UF"))))</f>
        <v>Manaus/AM</v>
      </c>
      <c r="C168" s="26"/>
      <c r="D168" s="27"/>
      <c r="E168" s="28" t="n">
        <f aca="false">IFERROR(INDEX('ANEXO IV - Kits por Polo'!$F$2:$F$615,MATCH($M168&amp;"|"&amp;$K168&amp;"|"&amp;$A168&amp;"|"&amp;$J168,'ANEXO IV - Kits por Polo'!$I$2:$I$615,0)),0)</f>
        <v>0</v>
      </c>
      <c r="F168" s="28" t="n">
        <f aca="false">IFERROR(INDEX('ANEXO IV - Kits por Polo'!$G$2:$G$615,MATCH($M168&amp;"|"&amp;$K168&amp;"|"&amp;$A168&amp;"|"&amp;$J168,'ANEXO IV - Kits por Polo'!$I$2:$I$615,0)),0)</f>
        <v>0</v>
      </c>
      <c r="G168" s="29" t="s">
        <v>397</v>
      </c>
      <c r="H168" s="28" t="n">
        <f aca="false">IFERROR(INDEX('ANEXO IV - Kits por Polo'!$H$2:$H$615,MATCH($M168&amp;"|"&amp;$K168&amp;"|"&amp;$A168&amp;"|"&amp;$J168,'ANEXO IV - Kits por Polo'!$I$2:$I$615,0)),0)</f>
        <v>0</v>
      </c>
      <c r="I168" s="28" t="n">
        <f aca="false">MAX(F168/1000,H168*0.3)</f>
        <v>0</v>
      </c>
      <c r="J168" s="30" t="s">
        <v>1068</v>
      </c>
      <c r="K168" s="31" t="s">
        <v>1077</v>
      </c>
      <c r="L168" s="31" t="s">
        <v>1077</v>
      </c>
      <c r="M168" s="30" t="s">
        <v>1078</v>
      </c>
      <c r="N168" s="30" t="s">
        <v>112</v>
      </c>
      <c r="O168" s="29" t="s">
        <v>112</v>
      </c>
      <c r="P168" s="25" t="s">
        <v>1079</v>
      </c>
      <c r="Q168" s="32" t="n">
        <v>-0.117825304453196</v>
      </c>
      <c r="R168" s="32" t="n">
        <v>-65.1107289066475</v>
      </c>
      <c r="S168" s="31" t="s">
        <v>500</v>
      </c>
      <c r="T168" s="33" t="s">
        <v>1080</v>
      </c>
      <c r="U168" s="29" t="n">
        <v>69740000</v>
      </c>
      <c r="V168" s="34" t="s">
        <v>1081</v>
      </c>
      <c r="W168" s="34"/>
      <c r="X168" s="34"/>
      <c r="Y168" s="34"/>
    </row>
    <row r="169" customFormat="false" ht="15" hidden="false" customHeight="true" outlineLevel="0" collapsed="false">
      <c r="A169" s="35" t="s">
        <v>335</v>
      </c>
      <c r="B169" s="11" t="str">
        <f aca="false">IF(OR(A169="AC",A169="AM",A169="AP",A169="PA",A169="RO",A169="RR",A169="TO"),"Manaus/AM",IF(OR(A169="AL",A169="BA",A169="CE",A169="MA",A169="PB",A169="PE",A169="PI",A169="RN",A169="SE"),"Recife/PE",IF(OR(A169="MT",A169="MS",A169="GO",A169="DF"),"Campo Grande/MS",IF(OR(A169="SC",A169="PR",A169="RS",A169="MG",A169="ES",A169="SP",A169="RJ"),"Curitiba/PR","VERIFICAR UF"))))</f>
        <v>Manaus/AM</v>
      </c>
      <c r="C169" s="26"/>
      <c r="D169" s="27"/>
      <c r="E169" s="36" t="n">
        <f aca="false">IFERROR(INDEX('ANEXO IV - Kits por Polo'!$F$2:$F$615,MATCH($M169&amp;"|"&amp;$K169&amp;"|"&amp;$A169&amp;"|"&amp;$J169,'ANEXO IV - Kits por Polo'!$I$2:$I$615,0)),0)</f>
        <v>14</v>
      </c>
      <c r="F169" s="36" t="n">
        <f aca="false">IFERROR(INDEX('ANEXO IV - Kits por Polo'!$G$2:$G$615,MATCH($M169&amp;"|"&amp;$K169&amp;"|"&amp;$A169&amp;"|"&amp;$J169,'ANEXO IV - Kits por Polo'!$I$2:$I$615,0)),0)</f>
        <v>133052</v>
      </c>
      <c r="G169" s="37" t="s">
        <v>365</v>
      </c>
      <c r="H169" s="36" t="n">
        <f aca="false">IFERROR(INDEX('ANEXO IV - Kits por Polo'!$H$2:$H$615,MATCH($M169&amp;"|"&amp;$K169&amp;"|"&amp;$A169&amp;"|"&amp;$J169,'ANEXO IV - Kits por Polo'!$I$2:$I$615,0)),0)</f>
        <v>753.22</v>
      </c>
      <c r="I169" s="36" t="n">
        <f aca="false">MAX(F169/1000,H169*0.3)</f>
        <v>225.966</v>
      </c>
      <c r="J169" s="38" t="s">
        <v>1068</v>
      </c>
      <c r="K169" s="39" t="s">
        <v>158</v>
      </c>
      <c r="L169" s="39" t="s">
        <v>159</v>
      </c>
      <c r="M169" s="38" t="s">
        <v>1082</v>
      </c>
      <c r="N169" s="38" t="s">
        <v>1082</v>
      </c>
      <c r="O169" s="37" t="s">
        <v>1083</v>
      </c>
      <c r="P169" s="35" t="s">
        <v>1084</v>
      </c>
      <c r="Q169" s="40" t="n">
        <v>1.31351021806699</v>
      </c>
      <c r="R169" s="40" t="n">
        <v>-63.512798644037</v>
      </c>
      <c r="S169" s="39" t="s">
        <v>600</v>
      </c>
      <c r="T169" s="41" t="s">
        <v>1085</v>
      </c>
      <c r="U169" s="37" t="n">
        <v>69700000</v>
      </c>
      <c r="V169" s="42" t="s">
        <v>1086</v>
      </c>
      <c r="W169" s="42"/>
      <c r="X169" s="42"/>
      <c r="Y169" s="42"/>
    </row>
    <row r="170" customFormat="false" ht="15" hidden="false" customHeight="true" outlineLevel="0" collapsed="false">
      <c r="A170" s="25" t="s">
        <v>335</v>
      </c>
      <c r="B170" s="11" t="str">
        <f aca="false">IF(OR(A170="AC",A170="AM",A170="AP",A170="PA",A170="RO",A170="RR",A170="TO"),"Manaus/AM",IF(OR(A170="AL",A170="BA",A170="CE",A170="MA",A170="PB",A170="PE",A170="PI",A170="RN",A170="SE"),"Recife/PE",IF(OR(A170="MT",A170="MS",A170="GO",A170="DF"),"Campo Grande/MS",IF(OR(A170="SC",A170="PR",A170="RS",A170="MG",A170="ES",A170="SP",A170="RJ"),"Curitiba/PR","VERIFICAR UF"))))</f>
        <v>Manaus/AM</v>
      </c>
      <c r="C170" s="26"/>
      <c r="D170" s="27"/>
      <c r="E170" s="28" t="n">
        <f aca="false">IFERROR(INDEX('ANEXO IV - Kits por Polo'!$F$2:$F$615,MATCH($M170&amp;"|"&amp;$K170&amp;"|"&amp;$A170&amp;"|"&amp;$J170,'ANEXO IV - Kits por Polo'!$I$2:$I$615,0)),0)</f>
        <v>3</v>
      </c>
      <c r="F170" s="28" t="n">
        <f aca="false">IFERROR(INDEX('ANEXO IV - Kits por Polo'!$G$2:$G$615,MATCH($M170&amp;"|"&amp;$K170&amp;"|"&amp;$A170&amp;"|"&amp;$J170,'ANEXO IV - Kits por Polo'!$I$2:$I$615,0)),0)</f>
        <v>20879</v>
      </c>
      <c r="G170" s="29" t="s">
        <v>397</v>
      </c>
      <c r="H170" s="28" t="n">
        <f aca="false">IFERROR(INDEX('ANEXO IV - Kits por Polo'!$H$2:$H$615,MATCH($M170&amp;"|"&amp;$K170&amp;"|"&amp;$A170&amp;"|"&amp;$J170,'ANEXO IV - Kits por Polo'!$I$2:$I$615,0)),0)</f>
        <v>123.63</v>
      </c>
      <c r="I170" s="28" t="n">
        <f aca="false">MAX(F170/1000,H170*0.3)</f>
        <v>37.089</v>
      </c>
      <c r="J170" s="30" t="s">
        <v>1068</v>
      </c>
      <c r="K170" s="31" t="s">
        <v>1077</v>
      </c>
      <c r="L170" s="31" t="s">
        <v>1077</v>
      </c>
      <c r="M170" s="30" t="s">
        <v>1087</v>
      </c>
      <c r="N170" s="30" t="s">
        <v>112</v>
      </c>
      <c r="O170" s="29" t="s">
        <v>112</v>
      </c>
      <c r="P170" s="25" t="s">
        <v>1088</v>
      </c>
      <c r="Q170" s="32" t="n">
        <v>-0.061532009243695</v>
      </c>
      <c r="R170" s="32" t="n">
        <v>-66.1281547604597</v>
      </c>
      <c r="S170" s="31" t="s">
        <v>500</v>
      </c>
      <c r="T170" s="33" t="s">
        <v>1089</v>
      </c>
      <c r="U170" s="29" t="n">
        <v>69740000</v>
      </c>
      <c r="V170" s="34" t="s">
        <v>1090</v>
      </c>
      <c r="W170" s="34"/>
      <c r="X170" s="34"/>
      <c r="Y170" s="34"/>
    </row>
    <row r="171" customFormat="false" ht="15" hidden="false" customHeight="true" outlineLevel="0" collapsed="false">
      <c r="A171" s="35" t="s">
        <v>335</v>
      </c>
      <c r="B171" s="11" t="str">
        <f aca="false">IF(OR(A171="AC",A171="AM",A171="AP",A171="PA",A171="RO",A171="RR",A171="TO"),"Manaus/AM",IF(OR(A171="AL",A171="BA",A171="CE",A171="MA",A171="PB",A171="PE",A171="PI",A171="RN",A171="SE"),"Recife/PE",IF(OR(A171="MT",A171="MS",A171="GO",A171="DF"),"Campo Grande/MS",IF(OR(A171="SC",A171="PR",A171="RS",A171="MG",A171="ES",A171="SP",A171="RJ"),"Curitiba/PR","VERIFICAR UF"))))</f>
        <v>Manaus/AM</v>
      </c>
      <c r="C171" s="26"/>
      <c r="D171" s="27"/>
      <c r="E171" s="36" t="n">
        <f aca="false">IFERROR(INDEX('ANEXO IV - Kits por Polo'!$F$2:$F$615,MATCH($M171&amp;"|"&amp;$K171&amp;"|"&amp;$A171&amp;"|"&amp;$J171,'ANEXO IV - Kits por Polo'!$I$2:$I$615,0)),0)</f>
        <v>4</v>
      </c>
      <c r="F171" s="36" t="n">
        <f aca="false">IFERROR(INDEX('ANEXO IV - Kits por Polo'!$G$2:$G$615,MATCH($M171&amp;"|"&amp;$K171&amp;"|"&amp;$A171&amp;"|"&amp;$J171,'ANEXO IV - Kits por Polo'!$I$2:$I$615,0)),0)</f>
        <v>37000</v>
      </c>
      <c r="G171" s="37" t="s">
        <v>397</v>
      </c>
      <c r="H171" s="36" t="n">
        <f aca="false">IFERROR(INDEX('ANEXO IV - Kits por Polo'!$H$2:$H$615,MATCH($M171&amp;"|"&amp;$K171&amp;"|"&amp;$A171&amp;"|"&amp;$J171,'ANEXO IV - Kits por Polo'!$I$2:$I$615,0)),0)</f>
        <v>210.73</v>
      </c>
      <c r="I171" s="36" t="n">
        <f aca="false">MAX(F171/1000,H171*0.3)</f>
        <v>63.219</v>
      </c>
      <c r="J171" s="38" t="s">
        <v>1068</v>
      </c>
      <c r="K171" s="39" t="s">
        <v>1077</v>
      </c>
      <c r="L171" s="39" t="s">
        <v>1077</v>
      </c>
      <c r="M171" s="38" t="s">
        <v>338</v>
      </c>
      <c r="N171" s="38" t="s">
        <v>1091</v>
      </c>
      <c r="O171" s="37" t="s">
        <v>1092</v>
      </c>
      <c r="P171" s="35" t="s">
        <v>1093</v>
      </c>
      <c r="Q171" s="40" t="n">
        <v>0.32218743256269</v>
      </c>
      <c r="R171" s="40" t="n">
        <v>-65.200807600301</v>
      </c>
      <c r="S171" s="39" t="s">
        <v>500</v>
      </c>
      <c r="T171" s="41" t="s">
        <v>1094</v>
      </c>
      <c r="U171" s="37" t="n">
        <v>69740000</v>
      </c>
      <c r="V171" s="42" t="s">
        <v>1095</v>
      </c>
      <c r="W171" s="42"/>
      <c r="X171" s="42"/>
      <c r="Y171" s="42"/>
    </row>
    <row r="172" customFormat="false" ht="15" hidden="false" customHeight="true" outlineLevel="0" collapsed="false">
      <c r="A172" s="25" t="s">
        <v>335</v>
      </c>
      <c r="B172" s="11" t="str">
        <f aca="false">IF(OR(A172="AC",A172="AM",A172="AP",A172="PA",A172="RO",A172="RR",A172="TO"),"Manaus/AM",IF(OR(A172="AL",A172="BA",A172="CE",A172="MA",A172="PB",A172="PE",A172="PI",A172="RN",A172="SE"),"Recife/PE",IF(OR(A172="MT",A172="MS",A172="GO",A172="DF"),"Campo Grande/MS",IF(OR(A172="SC",A172="PR",A172="RS",A172="MG",A172="ES",A172="SP",A172="RJ"),"Curitiba/PR","VERIFICAR UF"))))</f>
        <v>Manaus/AM</v>
      </c>
      <c r="C172" s="26"/>
      <c r="D172" s="27"/>
      <c r="E172" s="28" t="n">
        <f aca="false">IFERROR(INDEX('ANEXO IV - Kits por Polo'!$F$2:$F$615,MATCH($M172&amp;"|"&amp;$K172&amp;"|"&amp;$A172&amp;"|"&amp;$J172,'ANEXO IV - Kits por Polo'!$I$2:$I$615,0)),0)</f>
        <v>18</v>
      </c>
      <c r="F172" s="28" t="n">
        <f aca="false">IFERROR(INDEX('ANEXO IV - Kits por Polo'!$G$2:$G$615,MATCH($M172&amp;"|"&amp;$K172&amp;"|"&amp;$A172&amp;"|"&amp;$J172,'ANEXO IV - Kits por Polo'!$I$2:$I$615,0)),0)</f>
        <v>183492</v>
      </c>
      <c r="G172" s="29" t="s">
        <v>365</v>
      </c>
      <c r="H172" s="28" t="n">
        <f aca="false">IFERROR(INDEX('ANEXO IV - Kits por Polo'!$H$2:$H$615,MATCH($M172&amp;"|"&amp;$K172&amp;"|"&amp;$A172&amp;"|"&amp;$J172,'ANEXO IV - Kits por Polo'!$I$2:$I$615,0)),0)</f>
        <v>1027.065</v>
      </c>
      <c r="I172" s="28" t="n">
        <f aca="false">MAX(F172/1000,H172*0.3)</f>
        <v>308.1195</v>
      </c>
      <c r="J172" s="30" t="s">
        <v>1068</v>
      </c>
      <c r="K172" s="31" t="s">
        <v>158</v>
      </c>
      <c r="L172" s="31" t="s">
        <v>159</v>
      </c>
      <c r="M172" s="30" t="s">
        <v>1096</v>
      </c>
      <c r="N172" s="30" t="s">
        <v>1096</v>
      </c>
      <c r="O172" s="29" t="s">
        <v>1097</v>
      </c>
      <c r="P172" s="25" t="s">
        <v>1098</v>
      </c>
      <c r="Q172" s="32" t="n">
        <v>1.80636922292127</v>
      </c>
      <c r="R172" s="32" t="n">
        <v>-63.7850991856755</v>
      </c>
      <c r="S172" s="31" t="s">
        <v>155</v>
      </c>
      <c r="T172" s="33" t="s">
        <v>1099</v>
      </c>
      <c r="U172" s="29" t="n">
        <v>69700000</v>
      </c>
      <c r="V172" s="34" t="s">
        <v>1100</v>
      </c>
      <c r="W172" s="34"/>
      <c r="X172" s="34"/>
      <c r="Y172" s="34"/>
    </row>
    <row r="173" customFormat="false" ht="15" hidden="false" customHeight="true" outlineLevel="0" collapsed="false">
      <c r="A173" s="35" t="s">
        <v>335</v>
      </c>
      <c r="B173" s="11" t="str">
        <f aca="false">IF(OR(A173="AC",A173="AM",A173="AP",A173="PA",A173="RO",A173="RR",A173="TO"),"Manaus/AM",IF(OR(A173="AL",A173="BA",A173="CE",A173="MA",A173="PB",A173="PE",A173="PI",A173="RN",A173="SE"),"Recife/PE",IF(OR(A173="MT",A173="MS",A173="GO",A173="DF"),"Campo Grande/MS",IF(OR(A173="SC",A173="PR",A173="RS",A173="MG",A173="ES",A173="SP",A173="RJ"),"Curitiba/PR","VERIFICAR UF"))))</f>
        <v>Manaus/AM</v>
      </c>
      <c r="C173" s="26"/>
      <c r="D173" s="27"/>
      <c r="E173" s="36" t="n">
        <f aca="false">IFERROR(INDEX('ANEXO IV - Kits por Polo'!$F$2:$F$615,MATCH($M173&amp;"|"&amp;$K173&amp;"|"&amp;$A173&amp;"|"&amp;$J173,'ANEXO IV - Kits por Polo'!$I$2:$I$615,0)),0)</f>
        <v>10</v>
      </c>
      <c r="F173" s="36" t="n">
        <f aca="false">IFERROR(INDEX('ANEXO IV - Kits por Polo'!$G$2:$G$615,MATCH($M173&amp;"|"&amp;$K173&amp;"|"&amp;$A173&amp;"|"&amp;$J173,'ANEXO IV - Kits por Polo'!$I$2:$I$615,0)),0)</f>
        <v>87405</v>
      </c>
      <c r="G173" s="37" t="s">
        <v>365</v>
      </c>
      <c r="H173" s="36" t="n">
        <f aca="false">IFERROR(INDEX('ANEXO IV - Kits por Polo'!$H$2:$H$615,MATCH($M173&amp;"|"&amp;$K173&amp;"|"&amp;$A173&amp;"|"&amp;$J173,'ANEXO IV - Kits por Polo'!$I$2:$I$615,0)),0)</f>
        <v>500.24</v>
      </c>
      <c r="I173" s="36" t="n">
        <f aca="false">MAX(F173/1000,H173*0.3)</f>
        <v>150.072</v>
      </c>
      <c r="J173" s="38" t="s">
        <v>1068</v>
      </c>
      <c r="K173" s="39" t="s">
        <v>1077</v>
      </c>
      <c r="L173" s="39" t="s">
        <v>1077</v>
      </c>
      <c r="M173" s="38" t="s">
        <v>1101</v>
      </c>
      <c r="N173" s="38" t="s">
        <v>1102</v>
      </c>
      <c r="O173" s="37" t="s">
        <v>1103</v>
      </c>
      <c r="P173" s="35" t="s">
        <v>1104</v>
      </c>
      <c r="Q173" s="40" t="n">
        <v>0.850004964149887</v>
      </c>
      <c r="R173" s="40" t="n">
        <v>-64.446745017637</v>
      </c>
      <c r="S173" s="39" t="s">
        <v>379</v>
      </c>
      <c r="T173" s="41" t="s">
        <v>1105</v>
      </c>
      <c r="U173" s="37" t="n">
        <v>69700000</v>
      </c>
      <c r="V173" s="42" t="s">
        <v>1106</v>
      </c>
      <c r="W173" s="42"/>
      <c r="X173" s="42"/>
      <c r="Y173" s="42"/>
    </row>
    <row r="174" customFormat="false" ht="15" hidden="false" customHeight="true" outlineLevel="0" collapsed="false">
      <c r="A174" s="25" t="s">
        <v>335</v>
      </c>
      <c r="B174" s="11" t="str">
        <f aca="false">IF(OR(A174="AC",A174="AM",A174="AP",A174="PA",A174="RO",A174="RR",A174="TO"),"Manaus/AM",IF(OR(A174="AL",A174="BA",A174="CE",A174="MA",A174="PB",A174="PE",A174="PI",A174="RN",A174="SE"),"Recife/PE",IF(OR(A174="MT",A174="MS",A174="GO",A174="DF"),"Campo Grande/MS",IF(OR(A174="SC",A174="PR",A174="RS",A174="MG",A174="ES",A174="SP",A174="RJ"),"Curitiba/PR","VERIFICAR UF"))))</f>
        <v>Manaus/AM</v>
      </c>
      <c r="C174" s="26"/>
      <c r="D174" s="27"/>
      <c r="E174" s="28" t="n">
        <f aca="false">IFERROR(INDEX('ANEXO IV - Kits por Polo'!$F$2:$F$615,MATCH($M174&amp;"|"&amp;$K174&amp;"|"&amp;$A174&amp;"|"&amp;$J174,'ANEXO IV - Kits por Polo'!$I$2:$I$615,0)),0)</f>
        <v>5</v>
      </c>
      <c r="F174" s="28" t="n">
        <f aca="false">IFERROR(INDEX('ANEXO IV - Kits por Polo'!$G$2:$G$615,MATCH($M174&amp;"|"&amp;$K174&amp;"|"&amp;$A174&amp;"|"&amp;$J174,'ANEXO IV - Kits por Polo'!$I$2:$I$615,0)),0)</f>
        <v>34798</v>
      </c>
      <c r="G174" s="29" t="s">
        <v>365</v>
      </c>
      <c r="H174" s="28" t="n">
        <f aca="false">IFERROR(INDEX('ANEXO IV - Kits por Polo'!$H$2:$H$615,MATCH($M174&amp;"|"&amp;$K174&amp;"|"&amp;$A174&amp;"|"&amp;$J174,'ANEXO IV - Kits por Polo'!$I$2:$I$615,0)),0)</f>
        <v>206.05</v>
      </c>
      <c r="I174" s="28" t="n">
        <f aca="false">MAX(F174/1000,H174*0.3)</f>
        <v>61.815</v>
      </c>
      <c r="J174" s="30" t="s">
        <v>1068</v>
      </c>
      <c r="K174" s="31" t="s">
        <v>543</v>
      </c>
      <c r="L174" s="31" t="s">
        <v>1107</v>
      </c>
      <c r="M174" s="30" t="s">
        <v>365</v>
      </c>
      <c r="N174" s="30" t="s">
        <v>112</v>
      </c>
      <c r="O174" s="29" t="s">
        <v>112</v>
      </c>
      <c r="P174" s="25" t="s">
        <v>1108</v>
      </c>
      <c r="Q174" s="32" t="n">
        <v>-0.973253616625195</v>
      </c>
      <c r="R174" s="32" t="n">
        <v>-62.9242478478755</v>
      </c>
      <c r="S174" s="31" t="s">
        <v>379</v>
      </c>
      <c r="T174" s="33" t="s">
        <v>1109</v>
      </c>
      <c r="U174" s="29" t="n">
        <v>69700000</v>
      </c>
      <c r="V174" s="34" t="s">
        <v>1110</v>
      </c>
      <c r="W174" s="34"/>
      <c r="X174" s="34"/>
      <c r="Y174" s="34"/>
    </row>
    <row r="175" customFormat="false" ht="15" hidden="false" customHeight="true" outlineLevel="0" collapsed="false">
      <c r="A175" s="35" t="s">
        <v>335</v>
      </c>
      <c r="B175" s="11" t="str">
        <f aca="false">IF(OR(A175="AC",A175="AM",A175="AP",A175="PA",A175="RO",A175="RR",A175="TO"),"Manaus/AM",IF(OR(A175="AL",A175="BA",A175="CE",A175="MA",A175="PB",A175="PE",A175="PI",A175="RN",A175="SE"),"Recife/PE",IF(OR(A175="MT",A175="MS",A175="GO",A175="DF"),"Campo Grande/MS",IF(OR(A175="SC",A175="PR",A175="RS",A175="MG",A175="ES",A175="SP",A175="RJ"),"Curitiba/PR","VERIFICAR UF"))))</f>
        <v>Manaus/AM</v>
      </c>
      <c r="C175" s="26"/>
      <c r="D175" s="27"/>
      <c r="E175" s="36" t="n">
        <f aca="false">IFERROR(INDEX('ANEXO IV - Kits por Polo'!$F$2:$F$615,MATCH($M175&amp;"|"&amp;$K175&amp;"|"&amp;$A175&amp;"|"&amp;$J175,'ANEXO IV - Kits por Polo'!$I$2:$I$615,0)),0)</f>
        <v>7</v>
      </c>
      <c r="F175" s="36" t="n">
        <f aca="false">IFERROR(INDEX('ANEXO IV - Kits por Polo'!$G$2:$G$615,MATCH($M175&amp;"|"&amp;$K175&amp;"|"&amp;$A175&amp;"|"&amp;$J175,'ANEXO IV - Kits por Polo'!$I$2:$I$615,0)),0)</f>
        <v>53299</v>
      </c>
      <c r="G175" s="37" t="s">
        <v>397</v>
      </c>
      <c r="H175" s="36" t="n">
        <f aca="false">IFERROR(INDEX('ANEXO IV - Kits por Polo'!$H$2:$H$615,MATCH($M175&amp;"|"&amp;$K175&amp;"|"&amp;$A175&amp;"|"&amp;$J175,'ANEXO IV - Kits por Polo'!$I$2:$I$615,0)),0)</f>
        <v>311.415</v>
      </c>
      <c r="I175" s="36" t="n">
        <f aca="false">MAX(F175/1000,H175*0.3)</f>
        <v>93.4245</v>
      </c>
      <c r="J175" s="38" t="s">
        <v>1068</v>
      </c>
      <c r="K175" s="39" t="s">
        <v>1077</v>
      </c>
      <c r="L175" s="39" t="s">
        <v>1077</v>
      </c>
      <c r="M175" s="38" t="s">
        <v>1111</v>
      </c>
      <c r="N175" s="38" t="s">
        <v>1112</v>
      </c>
      <c r="O175" s="37" t="s">
        <v>1113</v>
      </c>
      <c r="P175" s="35" t="s">
        <v>1114</v>
      </c>
      <c r="Q175" s="40" t="n">
        <v>-0.314347358140985</v>
      </c>
      <c r="R175" s="40" t="n">
        <v>-65.1189773186294</v>
      </c>
      <c r="S175" s="39" t="s">
        <v>500</v>
      </c>
      <c r="T175" s="41" t="s">
        <v>1115</v>
      </c>
      <c r="U175" s="37" t="n">
        <v>69740000</v>
      </c>
      <c r="V175" s="42" t="s">
        <v>1116</v>
      </c>
      <c r="W175" s="42"/>
      <c r="X175" s="42"/>
      <c r="Y175" s="42"/>
    </row>
    <row r="176" customFormat="false" ht="15" hidden="false" customHeight="true" outlineLevel="0" collapsed="false">
      <c r="A176" s="25" t="s">
        <v>335</v>
      </c>
      <c r="B176" s="11" t="str">
        <f aca="false">IF(OR(A176="AC",A176="AM",A176="AP",A176="PA",A176="RO",A176="RR",A176="TO"),"Manaus/AM",IF(OR(A176="AL",A176="BA",A176="CE",A176="MA",A176="PB",A176="PE",A176="PI",A176="RN",A176="SE"),"Recife/PE",IF(OR(A176="MT",A176="MS",A176="GO",A176="DF"),"Campo Grande/MS",IF(OR(A176="SC",A176="PR",A176="RS",A176="MG",A176="ES",A176="SP",A176="RJ"),"Curitiba/PR","VERIFICAR UF"))))</f>
        <v>Manaus/AM</v>
      </c>
      <c r="C176" s="26"/>
      <c r="D176" s="27"/>
      <c r="E176" s="28" t="n">
        <f aca="false">IFERROR(INDEX('ANEXO IV - Kits por Polo'!$F$2:$F$615,MATCH($M176&amp;"|"&amp;$K176&amp;"|"&amp;$A176&amp;"|"&amp;$J176,'ANEXO IV - Kits por Polo'!$I$2:$I$615,0)),0)</f>
        <v>12</v>
      </c>
      <c r="F176" s="28" t="n">
        <f aca="false">IFERROR(INDEX('ANEXO IV - Kits por Polo'!$G$2:$G$615,MATCH($M176&amp;"|"&amp;$K176&amp;"|"&amp;$A176&amp;"|"&amp;$J176,'ANEXO IV - Kits por Polo'!$I$2:$I$615,0)),0)</f>
        <v>113196</v>
      </c>
      <c r="G176" s="29" t="s">
        <v>365</v>
      </c>
      <c r="H176" s="28" t="n">
        <f aca="false">IFERROR(INDEX('ANEXO IV - Kits por Polo'!$H$2:$H$615,MATCH($M176&amp;"|"&amp;$K176&amp;"|"&amp;$A176&amp;"|"&amp;$J176,'ANEXO IV - Kits por Polo'!$I$2:$I$615,0)),0)</f>
        <v>641.42</v>
      </c>
      <c r="I176" s="28" t="n">
        <f aca="false">MAX(F176/1000,H176*0.3)</f>
        <v>192.426</v>
      </c>
      <c r="J176" s="30" t="s">
        <v>1068</v>
      </c>
      <c r="K176" s="31" t="s">
        <v>158</v>
      </c>
      <c r="L176" s="31" t="s">
        <v>159</v>
      </c>
      <c r="M176" s="30" t="s">
        <v>1117</v>
      </c>
      <c r="N176" s="30" t="s">
        <v>1117</v>
      </c>
      <c r="O176" s="29" t="s">
        <v>1118</v>
      </c>
      <c r="P176" s="25" t="s">
        <v>1119</v>
      </c>
      <c r="Q176" s="32" t="n">
        <v>0.889083856077254</v>
      </c>
      <c r="R176" s="32" t="n">
        <v>-63.8737541635021</v>
      </c>
      <c r="S176" s="31" t="s">
        <v>946</v>
      </c>
      <c r="T176" s="33" t="s">
        <v>1120</v>
      </c>
      <c r="U176" s="29" t="n">
        <v>69700000</v>
      </c>
      <c r="V176" s="34" t="s">
        <v>1121</v>
      </c>
      <c r="W176" s="34"/>
      <c r="X176" s="34"/>
      <c r="Y176" s="34"/>
    </row>
    <row r="177" customFormat="false" ht="15" hidden="false" customHeight="true" outlineLevel="0" collapsed="false">
      <c r="A177" s="35" t="s">
        <v>335</v>
      </c>
      <c r="B177" s="11" t="str">
        <f aca="false">IF(OR(A177="AC",A177="AM",A177="AP",A177="PA",A177="RO",A177="RR",A177="TO"),"Manaus/AM",IF(OR(A177="AL",A177="BA",A177="CE",A177="MA",A177="PB",A177="PE",A177="PI",A177="RN",A177="SE"),"Recife/PE",IF(OR(A177="MT",A177="MS",A177="GO",A177="DF"),"Campo Grande/MS",IF(OR(A177="SC",A177="PR",A177="RS",A177="MG",A177="ES",A177="SP",A177="RJ"),"Curitiba/PR","VERIFICAR UF"))))</f>
        <v>Manaus/AM</v>
      </c>
      <c r="C177" s="26"/>
      <c r="D177" s="27"/>
      <c r="E177" s="36" t="n">
        <f aca="false">IFERROR(INDEX('ANEXO IV - Kits por Polo'!$F$2:$F$615,MATCH($M177&amp;"|"&amp;$K177&amp;"|"&amp;$A177&amp;"|"&amp;$J177,'ANEXO IV - Kits por Polo'!$I$2:$I$615,0)),0)</f>
        <v>6</v>
      </c>
      <c r="F177" s="36" t="n">
        <f aca="false">IFERROR(INDEX('ANEXO IV - Kits por Polo'!$G$2:$G$615,MATCH($M177&amp;"|"&amp;$K177&amp;"|"&amp;$A177&amp;"|"&amp;$J177,'ANEXO IV - Kits por Polo'!$I$2:$I$615,0)),0)</f>
        <v>65502</v>
      </c>
      <c r="G177" s="37" t="s">
        <v>397</v>
      </c>
      <c r="H177" s="36" t="n">
        <f aca="false">IFERROR(INDEX('ANEXO IV - Kits por Polo'!$H$2:$H$615,MATCH($M177&amp;"|"&amp;$K177&amp;"|"&amp;$A177&amp;"|"&amp;$J177,'ANEXO IV - Kits por Polo'!$I$2:$I$615,0)),0)</f>
        <v>364.78</v>
      </c>
      <c r="I177" s="36" t="n">
        <f aca="false">MAX(F177/1000,H177*0.3)</f>
        <v>109.434</v>
      </c>
      <c r="J177" s="38" t="s">
        <v>1068</v>
      </c>
      <c r="K177" s="39" t="s">
        <v>1077</v>
      </c>
      <c r="L177" s="39" t="s">
        <v>1077</v>
      </c>
      <c r="M177" s="38" t="s">
        <v>1122</v>
      </c>
      <c r="N177" s="38" t="s">
        <v>1123</v>
      </c>
      <c r="O177" s="37" t="s">
        <v>1124</v>
      </c>
      <c r="P177" s="35" t="s">
        <v>1125</v>
      </c>
      <c r="Q177" s="40" t="n">
        <v>-0.213975813571249</v>
      </c>
      <c r="R177" s="40" t="n">
        <v>-65.0765455062399</v>
      </c>
      <c r="S177" s="39" t="s">
        <v>500</v>
      </c>
      <c r="T177" s="41" t="s">
        <v>1126</v>
      </c>
      <c r="U177" s="37" t="n">
        <v>69740000</v>
      </c>
      <c r="V177" s="42" t="s">
        <v>1127</v>
      </c>
      <c r="W177" s="42"/>
      <c r="X177" s="42"/>
      <c r="Y177" s="42"/>
    </row>
    <row r="178" customFormat="false" ht="15" hidden="false" customHeight="true" outlineLevel="0" collapsed="false">
      <c r="A178" s="25" t="s">
        <v>335</v>
      </c>
      <c r="B178" s="11" t="str">
        <f aca="false">IF(OR(A178="AC",A178="AM",A178="AP",A178="PA",A178="RO",A178="RR",A178="TO"),"Manaus/AM",IF(OR(A178="AL",A178="BA",A178="CE",A178="MA",A178="PB",A178="PE",A178="PI",A178="RN",A178="SE"),"Recife/PE",IF(OR(A178="MT",A178="MS",A178="GO",A178="DF"),"Campo Grande/MS",IF(OR(A178="SC",A178="PR",A178="RS",A178="MG",A178="ES",A178="SP",A178="RJ"),"Curitiba/PR","VERIFICAR UF"))))</f>
        <v>Manaus/AM</v>
      </c>
      <c r="C178" s="26"/>
      <c r="D178" s="27"/>
      <c r="E178" s="28" t="n">
        <f aca="false">IFERROR(INDEX('ANEXO IV - Kits por Polo'!$F$2:$F$615,MATCH($M178&amp;"|"&amp;$K178&amp;"|"&amp;$A178&amp;"|"&amp;$J178,'ANEXO IV - Kits por Polo'!$I$2:$I$615,0)),0)</f>
        <v>17</v>
      </c>
      <c r="F178" s="28" t="n">
        <f aca="false">IFERROR(INDEX('ANEXO IV - Kits por Polo'!$G$2:$G$615,MATCH($M178&amp;"|"&amp;$K178&amp;"|"&amp;$A178&amp;"|"&amp;$J178,'ANEXO IV - Kits por Polo'!$I$2:$I$615,0)),0)</f>
        <v>154603</v>
      </c>
      <c r="G178" s="29" t="s">
        <v>365</v>
      </c>
      <c r="H178" s="28" t="n">
        <f aca="false">IFERROR(INDEX('ANEXO IV - Kits por Polo'!$H$2:$H$615,MATCH($M178&amp;"|"&amp;$K178&amp;"|"&amp;$A178&amp;"|"&amp;$J178,'ANEXO IV - Kits por Polo'!$I$2:$I$615,0)),0)</f>
        <v>882.7</v>
      </c>
      <c r="I178" s="28" t="n">
        <f aca="false">MAX(F178/1000,H178*0.3)</f>
        <v>264.81</v>
      </c>
      <c r="J178" s="30" t="s">
        <v>1068</v>
      </c>
      <c r="K178" s="31" t="s">
        <v>158</v>
      </c>
      <c r="L178" s="31" t="s">
        <v>159</v>
      </c>
      <c r="M178" s="30" t="s">
        <v>1128</v>
      </c>
      <c r="N178" s="30" t="s">
        <v>1128</v>
      </c>
      <c r="O178" s="29" t="s">
        <v>1129</v>
      </c>
      <c r="P178" s="25" t="s">
        <v>1130</v>
      </c>
      <c r="Q178" s="32" t="n">
        <v>1.51537547676367</v>
      </c>
      <c r="R178" s="32" t="n">
        <v>-62.8206058617855</v>
      </c>
      <c r="S178" s="31" t="s">
        <v>600</v>
      </c>
      <c r="T178" s="33" t="s">
        <v>1131</v>
      </c>
      <c r="U178" s="29" t="n">
        <v>69700000</v>
      </c>
      <c r="V178" s="34" t="s">
        <v>1132</v>
      </c>
      <c r="W178" s="34"/>
      <c r="X178" s="34"/>
      <c r="Y178" s="34"/>
    </row>
    <row r="179" customFormat="false" ht="15" hidden="false" customHeight="true" outlineLevel="0" collapsed="false">
      <c r="A179" s="35" t="s">
        <v>335</v>
      </c>
      <c r="B179" s="11" t="str">
        <f aca="false">IF(OR(A179="AC",A179="AM",A179="AP",A179="PA",A179="RO",A179="RR",A179="TO"),"Manaus/AM",IF(OR(A179="AL",A179="BA",A179="CE",A179="MA",A179="PB",A179="PE",A179="PI",A179="RN",A179="SE"),"Recife/PE",IF(OR(A179="MT",A179="MS",A179="GO",A179="DF"),"Campo Grande/MS",IF(OR(A179="SC",A179="PR",A179="RS",A179="MG",A179="ES",A179="SP",A179="RJ"),"Curitiba/PR","VERIFICAR UF"))))</f>
        <v>Manaus/AM</v>
      </c>
      <c r="C179" s="26"/>
      <c r="D179" s="27"/>
      <c r="E179" s="36" t="n">
        <f aca="false">IFERROR(INDEX('ANEXO IV - Kits por Polo'!$F$2:$F$615,MATCH($M179&amp;"|"&amp;$K179&amp;"|"&amp;$A179&amp;"|"&amp;$J179,'ANEXO IV - Kits por Polo'!$I$2:$I$615,0)),0)</f>
        <v>12</v>
      </c>
      <c r="F179" s="36" t="n">
        <f aca="false">IFERROR(INDEX('ANEXO IV - Kits por Polo'!$G$2:$G$615,MATCH($M179&amp;"|"&amp;$K179&amp;"|"&amp;$A179&amp;"|"&amp;$J179,'ANEXO IV - Kits por Polo'!$I$2:$I$615,0)),0)</f>
        <v>113196</v>
      </c>
      <c r="G179" s="37" t="s">
        <v>365</v>
      </c>
      <c r="H179" s="36" t="n">
        <f aca="false">IFERROR(INDEX('ANEXO IV - Kits por Polo'!$H$2:$H$615,MATCH($M179&amp;"|"&amp;$K179&amp;"|"&amp;$A179&amp;"|"&amp;$J179,'ANEXO IV - Kits por Polo'!$I$2:$I$615,0)),0)</f>
        <v>641.42</v>
      </c>
      <c r="I179" s="36" t="n">
        <f aca="false">MAX(F179/1000,H179*0.3)</f>
        <v>192.426</v>
      </c>
      <c r="J179" s="38" t="s">
        <v>1068</v>
      </c>
      <c r="K179" s="39" t="s">
        <v>1077</v>
      </c>
      <c r="L179" s="39" t="s">
        <v>1077</v>
      </c>
      <c r="M179" s="38" t="s">
        <v>1133</v>
      </c>
      <c r="N179" s="38" t="s">
        <v>1133</v>
      </c>
      <c r="O179" s="37" t="s">
        <v>1134</v>
      </c>
      <c r="P179" s="35" t="s">
        <v>1135</v>
      </c>
      <c r="Q179" s="40" t="n">
        <v>1.07940516778255</v>
      </c>
      <c r="R179" s="40" t="n">
        <v>-62.8296792833037</v>
      </c>
      <c r="S179" s="39" t="s">
        <v>600</v>
      </c>
      <c r="T179" s="41" t="s">
        <v>1136</v>
      </c>
      <c r="U179" s="37" t="n">
        <v>69700000</v>
      </c>
      <c r="V179" s="42" t="s">
        <v>1137</v>
      </c>
      <c r="W179" s="42"/>
      <c r="X179" s="42"/>
      <c r="Y179" s="42"/>
    </row>
    <row r="180" customFormat="false" ht="15" hidden="false" customHeight="true" outlineLevel="0" collapsed="false">
      <c r="A180" s="25" t="s">
        <v>335</v>
      </c>
      <c r="B180" s="11" t="str">
        <f aca="false">IF(OR(A180="AC",A180="AM",A180="AP",A180="PA",A180="RO",A180="RR",A180="TO"),"Manaus/AM",IF(OR(A180="AL",A180="BA",A180="CE",A180="MA",A180="PB",A180="PE",A180="PI",A180="RN",A180="SE"),"Recife/PE",IF(OR(A180="MT",A180="MS",A180="GO",A180="DF"),"Campo Grande/MS",IF(OR(A180="SC",A180="PR",A180="RS",A180="MG",A180="ES",A180="SP",A180="RJ"),"Curitiba/PR","VERIFICAR UF"))))</f>
        <v>Manaus/AM</v>
      </c>
      <c r="C180" s="26"/>
      <c r="D180" s="27"/>
      <c r="E180" s="28" t="n">
        <f aca="false">IFERROR(INDEX('ANEXO IV - Kits por Polo'!$F$2:$F$615,MATCH($M180&amp;"|"&amp;$K180&amp;"|"&amp;$A180&amp;"|"&amp;$J180,'ANEXO IV - Kits por Polo'!$I$2:$I$615,0)),0)</f>
        <v>19</v>
      </c>
      <c r="F180" s="28" t="n">
        <f aca="false">IFERROR(INDEX('ANEXO IV - Kits por Polo'!$G$2:$G$615,MATCH($M180&amp;"|"&amp;$K180&amp;"|"&amp;$A180&amp;"|"&amp;$J180,'ANEXO IV - Kits por Polo'!$I$2:$I$615,0)),0)</f>
        <v>191594</v>
      </c>
      <c r="G180" s="29" t="s">
        <v>336</v>
      </c>
      <c r="H180" s="28" t="n">
        <f aca="false">IFERROR(INDEX('ANEXO IV - Kits por Polo'!$H$2:$H$615,MATCH($M180&amp;"|"&amp;$K180&amp;"|"&amp;$A180&amp;"|"&amp;$J180,'ANEXO IV - Kits por Polo'!$I$2:$I$615,0)),0)</f>
        <v>1076.79</v>
      </c>
      <c r="I180" s="28" t="n">
        <f aca="false">MAX(F180/1000,H180*0.3)</f>
        <v>323.037</v>
      </c>
      <c r="J180" s="30" t="s">
        <v>1068</v>
      </c>
      <c r="K180" s="31" t="s">
        <v>158</v>
      </c>
      <c r="L180" s="31" t="s">
        <v>159</v>
      </c>
      <c r="M180" s="30" t="s">
        <v>1138</v>
      </c>
      <c r="N180" s="30" t="s">
        <v>1139</v>
      </c>
      <c r="O180" s="29" t="s">
        <v>1140</v>
      </c>
      <c r="P180" s="25" t="s">
        <v>1141</v>
      </c>
      <c r="Q180" s="32" t="n">
        <v>0.104453050008007</v>
      </c>
      <c r="R180" s="32" t="n">
        <v>-66.3401006528337</v>
      </c>
      <c r="S180" s="31" t="s">
        <v>500</v>
      </c>
      <c r="T180" s="33" t="s">
        <v>1142</v>
      </c>
      <c r="U180" s="29" t="n">
        <v>69750000</v>
      </c>
      <c r="V180" s="34" t="s">
        <v>1143</v>
      </c>
      <c r="W180" s="34"/>
      <c r="X180" s="34"/>
      <c r="Y180" s="34"/>
    </row>
    <row r="181" customFormat="false" ht="15" hidden="false" customHeight="true" outlineLevel="0" collapsed="false">
      <c r="A181" s="35" t="s">
        <v>335</v>
      </c>
      <c r="B181" s="11" t="str">
        <f aca="false">IF(OR(A181="AC",A181="AM",A181="AP",A181="PA",A181="RO",A181="RR",A181="TO"),"Manaus/AM",IF(OR(A181="AL",A181="BA",A181="CE",A181="MA",A181="PB",A181="PE",A181="PI",A181="RN",A181="SE"),"Recife/PE",IF(OR(A181="MT",A181="MS",A181="GO",A181="DF"),"Campo Grande/MS",IF(OR(A181="SC",A181="PR",A181="RS",A181="MG",A181="ES",A181="SP",A181="RJ"),"Curitiba/PR","VERIFICAR UF"))))</f>
        <v>Manaus/AM</v>
      </c>
      <c r="C181" s="26"/>
      <c r="D181" s="27"/>
      <c r="E181" s="36" t="n">
        <f aca="false">IFERROR(INDEX('ANEXO IV - Kits por Polo'!$F$2:$F$615,MATCH($M181&amp;"|"&amp;$K181&amp;"|"&amp;$A181&amp;"|"&amp;$J181,'ANEXO IV - Kits por Polo'!$I$2:$I$615,0)),0)</f>
        <v>2</v>
      </c>
      <c r="F181" s="36" t="n">
        <f aca="false">IFERROR(INDEX('ANEXO IV - Kits por Polo'!$G$2:$G$615,MATCH($M181&amp;"|"&amp;$K181&amp;"|"&amp;$A181&amp;"|"&amp;$J181,'ANEXO IV - Kits por Polo'!$I$2:$I$615,0)),0)</f>
        <v>13919</v>
      </c>
      <c r="G181" s="37" t="s">
        <v>397</v>
      </c>
      <c r="H181" s="36" t="n">
        <f aca="false">IFERROR(INDEX('ANEXO IV - Kits por Polo'!$H$2:$H$615,MATCH($M181&amp;"|"&amp;$K181&amp;"|"&amp;$A181&amp;"|"&amp;$J181,'ANEXO IV - Kits por Polo'!$I$2:$I$615,0)),0)</f>
        <v>82.42</v>
      </c>
      <c r="I181" s="36" t="n">
        <f aca="false">MAX(F181/1000,H181*0.3)</f>
        <v>24.726</v>
      </c>
      <c r="J181" s="38" t="s">
        <v>1068</v>
      </c>
      <c r="K181" s="39" t="s">
        <v>1077</v>
      </c>
      <c r="L181" s="39" t="s">
        <v>1077</v>
      </c>
      <c r="M181" s="38" t="s">
        <v>1144</v>
      </c>
      <c r="N181" s="38" t="s">
        <v>1145</v>
      </c>
      <c r="O181" s="37" t="s">
        <v>1146</v>
      </c>
      <c r="P181" s="35" t="s">
        <v>1147</v>
      </c>
      <c r="Q181" s="40" t="n">
        <v>0.572569141524145</v>
      </c>
      <c r="R181" s="40" t="n">
        <v>-65.0630981094578</v>
      </c>
      <c r="S181" s="39" t="s">
        <v>500</v>
      </c>
      <c r="T181" s="41" t="s">
        <v>1148</v>
      </c>
      <c r="U181" s="37" t="n">
        <v>69740000</v>
      </c>
      <c r="V181" s="42" t="s">
        <v>1149</v>
      </c>
      <c r="W181" s="42"/>
      <c r="X181" s="42"/>
      <c r="Y181" s="42"/>
    </row>
    <row r="182" customFormat="false" ht="15" hidden="false" customHeight="true" outlineLevel="0" collapsed="false">
      <c r="A182" s="25" t="s">
        <v>335</v>
      </c>
      <c r="B182" s="11" t="str">
        <f aca="false">IF(OR(A182="AC",A182="AM",A182="AP",A182="PA",A182="RO",A182="RR",A182="TO"),"Manaus/AM",IF(OR(A182="AL",A182="BA",A182="CE",A182="MA",A182="PB",A182="PE",A182="PI",A182="RN",A182="SE"),"Recife/PE",IF(OR(A182="MT",A182="MS",A182="GO",A182="DF"),"Campo Grande/MS",IF(OR(A182="SC",A182="PR",A182="RS",A182="MG",A182="ES",A182="SP",A182="RJ"),"Curitiba/PR","VERIFICAR UF"))))</f>
        <v>Manaus/AM</v>
      </c>
      <c r="C182" s="26"/>
      <c r="D182" s="27"/>
      <c r="E182" s="28" t="n">
        <f aca="false">IFERROR(INDEX('ANEXO IV - Kits por Polo'!$F$2:$F$615,MATCH($M182&amp;"|"&amp;$K182&amp;"|"&amp;$A182&amp;"|"&amp;$J182,'ANEXO IV - Kits por Polo'!$I$2:$I$615,0)),0)</f>
        <v>1</v>
      </c>
      <c r="F182" s="28" t="n">
        <f aca="false">IFERROR(INDEX('ANEXO IV - Kits por Polo'!$G$2:$G$615,MATCH($M182&amp;"|"&amp;$K182&amp;"|"&amp;$A182&amp;"|"&amp;$J182,'ANEXO IV - Kits por Polo'!$I$2:$I$615,0)),0)</f>
        <v>6960</v>
      </c>
      <c r="G182" s="29" t="s">
        <v>397</v>
      </c>
      <c r="H182" s="28" t="n">
        <f aca="false">IFERROR(INDEX('ANEXO IV - Kits por Polo'!$H$2:$H$615,MATCH($M182&amp;"|"&amp;$K182&amp;"|"&amp;$A182&amp;"|"&amp;$J182,'ANEXO IV - Kits por Polo'!$I$2:$I$615,0)),0)</f>
        <v>41.21</v>
      </c>
      <c r="I182" s="28" t="n">
        <f aca="false">MAX(F182/1000,H182*0.3)</f>
        <v>12.363</v>
      </c>
      <c r="J182" s="30" t="s">
        <v>1068</v>
      </c>
      <c r="K182" s="31" t="s">
        <v>1077</v>
      </c>
      <c r="L182" s="31" t="s">
        <v>1077</v>
      </c>
      <c r="M182" s="30" t="s">
        <v>1150</v>
      </c>
      <c r="N182" s="30" t="s">
        <v>1122</v>
      </c>
      <c r="O182" s="29" t="s">
        <v>1151</v>
      </c>
      <c r="P182" s="25" t="s">
        <v>1152</v>
      </c>
      <c r="Q182" s="32" t="n">
        <v>0.0812423769314361</v>
      </c>
      <c r="R182" s="32" t="n">
        <v>-65.0490538914529</v>
      </c>
      <c r="S182" s="31" t="s">
        <v>500</v>
      </c>
      <c r="T182" s="33" t="s">
        <v>1153</v>
      </c>
      <c r="U182" s="29" t="n">
        <v>69660000</v>
      </c>
      <c r="V182" s="34" t="s">
        <v>1154</v>
      </c>
      <c r="W182" s="34"/>
      <c r="X182" s="34"/>
      <c r="Y182" s="34"/>
    </row>
    <row r="183" customFormat="false" ht="15" hidden="false" customHeight="true" outlineLevel="0" collapsed="false">
      <c r="A183" s="35" t="s">
        <v>335</v>
      </c>
      <c r="B183" s="11" t="str">
        <f aca="false">IF(OR(A183="AC",A183="AM",A183="AP",A183="PA",A183="RO",A183="RR",A183="TO"),"Manaus/AM",IF(OR(A183="AL",A183="BA",A183="CE",A183="MA",A183="PB",A183="PE",A183="PI",A183="RN",A183="SE"),"Recife/PE",IF(OR(A183="MT",A183="MS",A183="GO",A183="DF"),"Campo Grande/MS",IF(OR(A183="SC",A183="PR",A183="RS",A183="MG",A183="ES",A183="SP",A183="RJ"),"Curitiba/PR","VERIFICAR UF"))))</f>
        <v>Manaus/AM</v>
      </c>
      <c r="C183" s="26"/>
      <c r="D183" s="27"/>
      <c r="E183" s="36" t="n">
        <f aca="false">IFERROR(INDEX('ANEXO IV - Kits por Polo'!$F$2:$F$615,MATCH($M183&amp;"|"&amp;$K183&amp;"|"&amp;$A183&amp;"|"&amp;$J183,'ANEXO IV - Kits por Polo'!$I$2:$I$615,0)),0)</f>
        <v>10</v>
      </c>
      <c r="F183" s="36" t="n">
        <f aca="false">IFERROR(INDEX('ANEXO IV - Kits por Polo'!$G$2:$G$615,MATCH($M183&amp;"|"&amp;$K183&amp;"|"&amp;$A183&amp;"|"&amp;$J183,'ANEXO IV - Kits por Polo'!$I$2:$I$615,0)),0)</f>
        <v>80114</v>
      </c>
      <c r="G183" s="37" t="s">
        <v>365</v>
      </c>
      <c r="H183" s="36" t="n">
        <f aca="false">IFERROR(INDEX('ANEXO IV - Kits por Polo'!$H$2:$H$615,MATCH($M183&amp;"|"&amp;$K183&amp;"|"&amp;$A183&amp;"|"&amp;$J183,'ANEXO IV - Kits por Polo'!$I$2:$I$615,0)),0)</f>
        <v>464.425</v>
      </c>
      <c r="I183" s="36" t="n">
        <f aca="false">MAX(F183/1000,H183*0.3)</f>
        <v>139.3275</v>
      </c>
      <c r="J183" s="38" t="s">
        <v>1068</v>
      </c>
      <c r="K183" s="39" t="s">
        <v>1077</v>
      </c>
      <c r="L183" s="39" t="s">
        <v>1077</v>
      </c>
      <c r="M183" s="38" t="s">
        <v>1155</v>
      </c>
      <c r="N183" s="38" t="s">
        <v>1155</v>
      </c>
      <c r="O183" s="37" t="s">
        <v>1156</v>
      </c>
      <c r="P183" s="35" t="s">
        <v>1157</v>
      </c>
      <c r="Q183" s="40" t="n">
        <v>1.58823653387507</v>
      </c>
      <c r="R183" s="40" t="n">
        <v>-63.7800972931525</v>
      </c>
      <c r="S183" s="39" t="s">
        <v>600</v>
      </c>
      <c r="T183" s="41" t="s">
        <v>1158</v>
      </c>
      <c r="U183" s="37" t="n">
        <v>69700000</v>
      </c>
      <c r="V183" s="42" t="s">
        <v>1159</v>
      </c>
      <c r="W183" s="42"/>
      <c r="X183" s="42"/>
      <c r="Y183" s="42"/>
    </row>
    <row r="184" customFormat="false" ht="15" hidden="false" customHeight="true" outlineLevel="0" collapsed="false">
      <c r="A184" s="25" t="s">
        <v>335</v>
      </c>
      <c r="B184" s="11" t="str">
        <f aca="false">IF(OR(A184="AC",A184="AM",A184="AP",A184="PA",A184="RO",A184="RR",A184="TO"),"Manaus/AM",IF(OR(A184="AL",A184="BA",A184="CE",A184="MA",A184="PB",A184="PE",A184="PI",A184="RN",A184="SE"),"Recife/PE",IF(OR(A184="MT",A184="MS",A184="GO",A184="DF"),"Campo Grande/MS",IF(OR(A184="SC",A184="PR",A184="RS",A184="MG",A184="ES",A184="SP",A184="RJ"),"Curitiba/PR","VERIFICAR UF"))))</f>
        <v>Manaus/AM</v>
      </c>
      <c r="C184" s="26"/>
      <c r="D184" s="27"/>
      <c r="E184" s="28" t="n">
        <f aca="false">IFERROR(INDEX('ANEXO IV - Kits por Polo'!$F$2:$F$615,MATCH($M184&amp;"|"&amp;$K184&amp;"|"&amp;$A184&amp;"|"&amp;$J184,'ANEXO IV - Kits por Polo'!$I$2:$I$615,0)),0)</f>
        <v>8</v>
      </c>
      <c r="F184" s="28" t="n">
        <f aca="false">IFERROR(INDEX('ANEXO IV - Kits por Polo'!$G$2:$G$615,MATCH($M184&amp;"|"&amp;$K184&amp;"|"&amp;$A184&amp;"|"&amp;$J184,'ANEXO IV - Kits por Polo'!$I$2:$I$615,0)),0)</f>
        <v>79421</v>
      </c>
      <c r="G184" s="29" t="s">
        <v>365</v>
      </c>
      <c r="H184" s="28" t="n">
        <f aca="false">IFERROR(INDEX('ANEXO IV - Kits por Polo'!$H$2:$H$615,MATCH($M184&amp;"|"&amp;$K184&amp;"|"&amp;$A184&amp;"|"&amp;$J184,'ANEXO IV - Kits por Polo'!$I$2:$I$615,0)),0)</f>
        <v>447.2</v>
      </c>
      <c r="I184" s="28" t="n">
        <f aca="false">MAX(F184/1000,H184*0.3)</f>
        <v>134.16</v>
      </c>
      <c r="J184" s="30" t="s">
        <v>1068</v>
      </c>
      <c r="K184" s="31" t="s">
        <v>1077</v>
      </c>
      <c r="L184" s="31" t="s">
        <v>1077</v>
      </c>
      <c r="M184" s="30" t="s">
        <v>1160</v>
      </c>
      <c r="N184" s="30" t="s">
        <v>1160</v>
      </c>
      <c r="O184" s="29" t="s">
        <v>1161</v>
      </c>
      <c r="P184" s="25" t="s">
        <v>1162</v>
      </c>
      <c r="Q184" s="32" t="n">
        <v>1.31614625101333</v>
      </c>
      <c r="R184" s="32" t="n">
        <v>-64.4627972606988</v>
      </c>
      <c r="S184" s="31" t="s">
        <v>946</v>
      </c>
      <c r="T184" s="33" t="s">
        <v>1163</v>
      </c>
      <c r="U184" s="29" t="n">
        <v>69700000</v>
      </c>
      <c r="V184" s="34" t="s">
        <v>1164</v>
      </c>
      <c r="W184" s="34"/>
      <c r="X184" s="34"/>
      <c r="Y184" s="34"/>
    </row>
    <row r="185" customFormat="false" ht="15" hidden="false" customHeight="true" outlineLevel="0" collapsed="false">
      <c r="A185" s="35" t="s">
        <v>335</v>
      </c>
      <c r="B185" s="11" t="str">
        <f aca="false">IF(OR(A185="AC",A185="AM",A185="AP",A185="PA",A185="RO",A185="RR",A185="TO"),"Manaus/AM",IF(OR(A185="AL",A185="BA",A185="CE",A185="MA",A185="PB",A185="PE",A185="PI",A185="RN",A185="SE"),"Recife/PE",IF(OR(A185="MT",A185="MS",A185="GO",A185="DF"),"Campo Grande/MS",IF(OR(A185="SC",A185="PR",A185="RS",A185="MG",A185="ES",A185="SP",A185="RJ"),"Curitiba/PR","VERIFICAR UF"))))</f>
        <v>Manaus/AM</v>
      </c>
      <c r="C185" s="26"/>
      <c r="D185" s="27"/>
      <c r="E185" s="36" t="n">
        <f aca="false">IFERROR(INDEX('ANEXO IV - Kits por Polo'!$F$2:$F$615,MATCH($M185&amp;"|"&amp;$K185&amp;"|"&amp;$A185&amp;"|"&amp;$J185,'ANEXO IV - Kits por Polo'!$I$2:$I$615,0)),0)</f>
        <v>16</v>
      </c>
      <c r="F185" s="36" t="n">
        <f aca="false">IFERROR(INDEX('ANEXO IV - Kits por Polo'!$G$2:$G$615,MATCH($M185&amp;"|"&amp;$K185&amp;"|"&amp;$A185&amp;"|"&amp;$J185,'ANEXO IV - Kits por Polo'!$I$2:$I$615,0)),0)</f>
        <v>148501</v>
      </c>
      <c r="G185" s="37" t="s">
        <v>336</v>
      </c>
      <c r="H185" s="36" t="n">
        <f aca="false">IFERROR(INDEX('ANEXO IV - Kits por Polo'!$H$2:$H$615,MATCH($M185&amp;"|"&amp;$K185&amp;"|"&amp;$A185&amp;"|"&amp;$J185,'ANEXO IV - Kits por Polo'!$I$2:$I$615,0)),0)</f>
        <v>839.15</v>
      </c>
      <c r="I185" s="36" t="n">
        <f aca="false">MAX(F185/1000,H185*0.3)</f>
        <v>251.745</v>
      </c>
      <c r="J185" s="38" t="s">
        <v>1068</v>
      </c>
      <c r="K185" s="39" t="s">
        <v>158</v>
      </c>
      <c r="L185" s="39" t="s">
        <v>159</v>
      </c>
      <c r="M185" s="38" t="s">
        <v>1165</v>
      </c>
      <c r="N185" s="38" t="s">
        <v>1165</v>
      </c>
      <c r="O185" s="37" t="s">
        <v>1166</v>
      </c>
      <c r="P185" s="35" t="s">
        <v>1167</v>
      </c>
      <c r="Q185" s="40" t="n">
        <v>0.500098721811758</v>
      </c>
      <c r="R185" s="40" t="n">
        <v>-65.8268781955482</v>
      </c>
      <c r="S185" s="39" t="s">
        <v>500</v>
      </c>
      <c r="T185" s="41" t="s">
        <v>1168</v>
      </c>
      <c r="U185" s="37" t="n">
        <v>69750000</v>
      </c>
      <c r="V185" s="42" t="s">
        <v>1169</v>
      </c>
      <c r="W185" s="42"/>
      <c r="X185" s="42"/>
      <c r="Y185" s="42"/>
    </row>
    <row r="186" customFormat="false" ht="15" hidden="false" customHeight="true" outlineLevel="0" collapsed="false">
      <c r="A186" s="25" t="s">
        <v>335</v>
      </c>
      <c r="B186" s="11" t="str">
        <f aca="false">IF(OR(A186="AC",A186="AM",A186="AP",A186="PA",A186="RO",A186="RR",A186="TO"),"Manaus/AM",IF(OR(A186="AL",A186="BA",A186="CE",A186="MA",A186="PB",A186="PE",A186="PI",A186="RN",A186="SE"),"Recife/PE",IF(OR(A186="MT",A186="MS",A186="GO",A186="DF"),"Campo Grande/MS",IF(OR(A186="SC",A186="PR",A186="RS",A186="MG",A186="ES",A186="SP",A186="RJ"),"Curitiba/PR","VERIFICAR UF"))))</f>
        <v>Manaus/AM</v>
      </c>
      <c r="C186" s="26"/>
      <c r="D186" s="27"/>
      <c r="E186" s="28" t="n">
        <f aca="false">IFERROR(INDEX('ANEXO IV - Kits por Polo'!$F$2:$F$615,MATCH($M186&amp;"|"&amp;$K186&amp;"|"&amp;$A186&amp;"|"&amp;$J186,'ANEXO IV - Kits por Polo'!$I$2:$I$615,0)),0)</f>
        <v>25</v>
      </c>
      <c r="F186" s="28" t="n">
        <f aca="false">IFERROR(INDEX('ANEXO IV - Kits por Polo'!$G$2:$G$615,MATCH($M186&amp;"|"&amp;$K186&amp;"|"&amp;$A186&amp;"|"&amp;$J186,'ANEXO IV - Kits por Polo'!$I$2:$I$615,0)),0)</f>
        <v>263032</v>
      </c>
      <c r="G186" s="29" t="s">
        <v>365</v>
      </c>
      <c r="H186" s="28" t="n">
        <f aca="false">IFERROR(INDEX('ANEXO IV - Kits por Polo'!$H$2:$H$615,MATCH($M186&amp;"|"&amp;$K186&amp;"|"&amp;$A186&amp;"|"&amp;$J186,'ANEXO IV - Kits por Polo'!$I$2:$I$615,0)),0)</f>
        <v>1470.95</v>
      </c>
      <c r="I186" s="28" t="n">
        <f aca="false">MAX(F186/1000,H186*0.3)</f>
        <v>441.285</v>
      </c>
      <c r="J186" s="30" t="s">
        <v>1068</v>
      </c>
      <c r="K186" s="31" t="s">
        <v>158</v>
      </c>
      <c r="L186" s="31" t="s">
        <v>159</v>
      </c>
      <c r="M186" s="30" t="s">
        <v>1170</v>
      </c>
      <c r="N186" s="30" t="s">
        <v>1170</v>
      </c>
      <c r="O186" s="29" t="s">
        <v>1171</v>
      </c>
      <c r="P186" s="25" t="s">
        <v>1172</v>
      </c>
      <c r="Q186" s="32" t="n">
        <v>1.19637423464588</v>
      </c>
      <c r="R186" s="32" t="n">
        <v>-64.8108175260993</v>
      </c>
      <c r="S186" s="31" t="s">
        <v>600</v>
      </c>
      <c r="T186" s="33" t="s">
        <v>1173</v>
      </c>
      <c r="U186" s="29" t="n">
        <v>69700000</v>
      </c>
      <c r="V186" s="34" t="s">
        <v>1174</v>
      </c>
      <c r="W186" s="34"/>
      <c r="X186" s="34"/>
      <c r="Y186" s="34"/>
    </row>
    <row r="187" customFormat="false" ht="15" hidden="false" customHeight="true" outlineLevel="0" collapsed="false">
      <c r="A187" s="35" t="s">
        <v>335</v>
      </c>
      <c r="B187" s="11" t="str">
        <f aca="false">IF(OR(A187="AC",A187="AM",A187="AP",A187="PA",A187="RO",A187="RR",A187="TO"),"Manaus/AM",IF(OR(A187="AL",A187="BA",A187="CE",A187="MA",A187="PB",A187="PE",A187="PI",A187="RN",A187="SE"),"Recife/PE",IF(OR(A187="MT",A187="MS",A187="GO",A187="DF"),"Campo Grande/MS",IF(OR(A187="SC",A187="PR",A187="RS",A187="MG",A187="ES",A187="SP",A187="RJ"),"Curitiba/PR","VERIFICAR UF"))))</f>
        <v>Manaus/AM</v>
      </c>
      <c r="C187" s="26"/>
      <c r="D187" s="27"/>
      <c r="E187" s="36" t="n">
        <f aca="false">IFERROR(INDEX('ANEXO IV - Kits por Polo'!$F$2:$F$615,MATCH($M187&amp;"|"&amp;$K187&amp;"|"&amp;$A187&amp;"|"&amp;$J187,'ANEXO IV - Kits por Polo'!$I$2:$I$615,0)),0)</f>
        <v>68</v>
      </c>
      <c r="F187" s="36" t="n">
        <f aca="false">IFERROR(INDEX('ANEXO IV - Kits por Polo'!$G$2:$G$615,MATCH($M187&amp;"|"&amp;$K187&amp;"|"&amp;$A187&amp;"|"&amp;$J187,'ANEXO IV - Kits por Polo'!$I$2:$I$615,0)),0)</f>
        <v>620023</v>
      </c>
      <c r="G187" s="37" t="s">
        <v>336</v>
      </c>
      <c r="H187" s="36" t="n">
        <f aca="false">IFERROR(INDEX('ANEXO IV - Kits por Polo'!$H$2:$H$615,MATCH($M187&amp;"|"&amp;$K187&amp;"|"&amp;$A187&amp;"|"&amp;$J187,'ANEXO IV - Kits por Polo'!$I$2:$I$615,0)),0)</f>
        <v>3510.3</v>
      </c>
      <c r="I187" s="36" t="n">
        <f aca="false">MAX(F187/1000,H187*0.3)</f>
        <v>1053.09</v>
      </c>
      <c r="J187" s="38" t="s">
        <v>1068</v>
      </c>
      <c r="K187" s="39" t="s">
        <v>158</v>
      </c>
      <c r="L187" s="39" t="s">
        <v>159</v>
      </c>
      <c r="M187" s="38" t="s">
        <v>1175</v>
      </c>
      <c r="N187" s="38" t="s">
        <v>1175</v>
      </c>
      <c r="O187" s="37" t="s">
        <v>1176</v>
      </c>
      <c r="P187" s="35" t="s">
        <v>1177</v>
      </c>
      <c r="Q187" s="40" t="n">
        <v>0.628576923569435</v>
      </c>
      <c r="R187" s="40" t="n">
        <v>-66.1364566883253</v>
      </c>
      <c r="S187" s="39" t="s">
        <v>600</v>
      </c>
      <c r="T187" s="41" t="s">
        <v>1178</v>
      </c>
      <c r="U187" s="37" t="n">
        <v>69750000</v>
      </c>
      <c r="V187" s="42" t="s">
        <v>1179</v>
      </c>
      <c r="W187" s="42"/>
      <c r="X187" s="42"/>
      <c r="Y187" s="42"/>
    </row>
    <row r="188" customFormat="false" ht="15" hidden="false" customHeight="true" outlineLevel="0" collapsed="false">
      <c r="A188" s="25" t="s">
        <v>335</v>
      </c>
      <c r="B188" s="11" t="str">
        <f aca="false">IF(OR(A188="AC",A188="AM",A188="AP",A188="PA",A188="RO",A188="RR",A188="TO"),"Manaus/AM",IF(OR(A188="AL",A188="BA",A188="CE",A188="MA",A188="PB",A188="PE",A188="PI",A188="RN",A188="SE"),"Recife/PE",IF(OR(A188="MT",A188="MS",A188="GO",A188="DF"),"Campo Grande/MS",IF(OR(A188="SC",A188="PR",A188="RS",A188="MG",A188="ES",A188="SP",A188="RJ"),"Curitiba/PR","VERIFICAR UF"))))</f>
        <v>Manaus/AM</v>
      </c>
      <c r="C188" s="26"/>
      <c r="D188" s="27"/>
      <c r="E188" s="28" t="n">
        <f aca="false">IFERROR(INDEX('ANEXO IV - Kits por Polo'!$F$2:$F$615,MATCH($M188&amp;"|"&amp;$K188&amp;"|"&amp;$A188&amp;"|"&amp;$J188,'ANEXO IV - Kits por Polo'!$I$2:$I$615,0)),0)</f>
        <v>6</v>
      </c>
      <c r="F188" s="28" t="n">
        <f aca="false">IFERROR(INDEX('ANEXO IV - Kits por Polo'!$G$2:$G$615,MATCH($M188&amp;"|"&amp;$K188&amp;"|"&amp;$A188&amp;"|"&amp;$J188,'ANEXO IV - Kits por Polo'!$I$2:$I$615,0)),0)</f>
        <v>47694</v>
      </c>
      <c r="G188" s="29" t="s">
        <v>365</v>
      </c>
      <c r="H188" s="28" t="n">
        <f aca="false">IFERROR(INDEX('ANEXO IV - Kits por Polo'!$H$2:$H$615,MATCH($M188&amp;"|"&amp;$K188&amp;"|"&amp;$A188&amp;"|"&amp;$J188,'ANEXO IV - Kits por Polo'!$I$2:$I$615,0)),0)</f>
        <v>276.64</v>
      </c>
      <c r="I188" s="28" t="n">
        <f aca="false">MAX(F188/1000,H188*0.3)</f>
        <v>82.992</v>
      </c>
      <c r="J188" s="30" t="s">
        <v>1068</v>
      </c>
      <c r="K188" s="31" t="s">
        <v>1077</v>
      </c>
      <c r="L188" s="31" t="s">
        <v>1077</v>
      </c>
      <c r="M188" s="30" t="s">
        <v>1180</v>
      </c>
      <c r="N188" s="30" t="s">
        <v>1181</v>
      </c>
      <c r="O188" s="29" t="s">
        <v>1182</v>
      </c>
      <c r="P188" s="25" t="s">
        <v>1183</v>
      </c>
      <c r="Q188" s="32" t="n">
        <v>1.57113117754337</v>
      </c>
      <c r="R188" s="32" t="n">
        <v>-63.9584921160114</v>
      </c>
      <c r="S188" s="31" t="s">
        <v>379</v>
      </c>
      <c r="T188" s="33" t="s">
        <v>1184</v>
      </c>
      <c r="U188" s="29" t="n">
        <v>69700000</v>
      </c>
      <c r="V188" s="34" t="s">
        <v>1185</v>
      </c>
      <c r="W188" s="34"/>
      <c r="X188" s="34"/>
      <c r="Y188" s="34"/>
    </row>
    <row r="189" customFormat="false" ht="15" hidden="false" customHeight="true" outlineLevel="0" collapsed="false">
      <c r="A189" s="35" t="s">
        <v>335</v>
      </c>
      <c r="B189" s="11" t="str">
        <f aca="false">IF(OR(A189="AC",A189="AM",A189="AP",A189="PA",A189="RO",A189="RR",A189="TO"),"Manaus/AM",IF(OR(A189="AL",A189="BA",A189="CE",A189="MA",A189="PB",A189="PE",A189="PI",A189="RN",A189="SE"),"Recife/PE",IF(OR(A189="MT",A189="MS",A189="GO",A189="DF"),"Campo Grande/MS",IF(OR(A189="SC",A189="PR",A189="RS",A189="MG",A189="ES",A189="SP",A189="RJ"),"Curitiba/PR","VERIFICAR UF"))))</f>
        <v>Manaus/AM</v>
      </c>
      <c r="C189" s="26"/>
      <c r="D189" s="27"/>
      <c r="E189" s="36" t="n">
        <f aca="false">IFERROR(INDEX('ANEXO IV - Kits por Polo'!$F$2:$F$615,MATCH($M189&amp;"|"&amp;$K189&amp;"|"&amp;$A189&amp;"|"&amp;$J189,'ANEXO IV - Kits por Polo'!$I$2:$I$615,0)),0)</f>
        <v>91</v>
      </c>
      <c r="F189" s="36" t="n">
        <f aca="false">IFERROR(INDEX('ANEXO IV - Kits por Polo'!$G$2:$G$615,MATCH($M189&amp;"|"&amp;$K189&amp;"|"&amp;$A189&amp;"|"&amp;$J189,'ANEXO IV - Kits por Polo'!$I$2:$I$615,0)),0)</f>
        <v>982636</v>
      </c>
      <c r="G189" s="37" t="s">
        <v>397</v>
      </c>
      <c r="H189" s="36" t="n">
        <f aca="false">IFERROR(INDEX('ANEXO IV - Kits por Polo'!$H$2:$H$615,MATCH($M189&amp;"|"&amp;$K189&amp;"|"&amp;$A189&amp;"|"&amp;$J189,'ANEXO IV - Kits por Polo'!$I$2:$I$615,0)),0)</f>
        <v>5476.965</v>
      </c>
      <c r="I189" s="36" t="n">
        <f aca="false">MAX(F189/1000,H189*0.3)</f>
        <v>1643.0895</v>
      </c>
      <c r="J189" s="38" t="s">
        <v>1068</v>
      </c>
      <c r="K189" s="39" t="s">
        <v>158</v>
      </c>
      <c r="L189" s="39" t="s">
        <v>159</v>
      </c>
      <c r="M189" s="38" t="s">
        <v>1186</v>
      </c>
      <c r="N189" s="38" t="s">
        <v>1186</v>
      </c>
      <c r="O189" s="37" t="s">
        <v>1187</v>
      </c>
      <c r="P189" s="35" t="s">
        <v>1188</v>
      </c>
      <c r="Q189" s="40" t="n">
        <v>0.452856256507262</v>
      </c>
      <c r="R189" s="40" t="n">
        <v>-65.0725209930353</v>
      </c>
      <c r="S189" s="39" t="s">
        <v>600</v>
      </c>
      <c r="T189" s="41" t="s">
        <v>1189</v>
      </c>
      <c r="U189" s="37" t="n">
        <v>69740000</v>
      </c>
      <c r="V189" s="42" t="s">
        <v>1190</v>
      </c>
      <c r="W189" s="42"/>
      <c r="X189" s="42"/>
      <c r="Y189" s="42"/>
    </row>
    <row r="190" customFormat="false" ht="15" hidden="false" customHeight="true" outlineLevel="0" collapsed="false">
      <c r="A190" s="25" t="s">
        <v>335</v>
      </c>
      <c r="B190" s="11" t="str">
        <f aca="false">IF(OR(A190="AC",A190="AM",A190="AP",A190="PA",A190="RO",A190="RR",A190="TO"),"Manaus/AM",IF(OR(A190="AL",A190="BA",A190="CE",A190="MA",A190="PB",A190="PE",A190="PI",A190="RN",A190="SE"),"Recife/PE",IF(OR(A190="MT",A190="MS",A190="GO",A190="DF"),"Campo Grande/MS",IF(OR(A190="SC",A190="PR",A190="RS",A190="MG",A190="ES",A190="SP",A190="RJ"),"Curitiba/PR","VERIFICAR UF"))))</f>
        <v>Manaus/AM</v>
      </c>
      <c r="C190" s="26"/>
      <c r="D190" s="27"/>
      <c r="E190" s="28" t="n">
        <f aca="false">IFERROR(INDEX('ANEXO IV - Kits por Polo'!$F$2:$F$615,MATCH($M190&amp;"|"&amp;$K190&amp;"|"&amp;$A190&amp;"|"&amp;$J190,'ANEXO IV - Kits por Polo'!$I$2:$I$615,0)),0)</f>
        <v>0</v>
      </c>
      <c r="F190" s="28" t="n">
        <f aca="false">IFERROR(INDEX('ANEXO IV - Kits por Polo'!$G$2:$G$615,MATCH($M190&amp;"|"&amp;$K190&amp;"|"&amp;$A190&amp;"|"&amp;$J190,'ANEXO IV - Kits por Polo'!$I$2:$I$615,0)),0)</f>
        <v>0</v>
      </c>
      <c r="G190" s="29" t="s">
        <v>365</v>
      </c>
      <c r="H190" s="28" t="n">
        <f aca="false">IFERROR(INDEX('ANEXO IV - Kits por Polo'!$H$2:$H$615,MATCH($M190&amp;"|"&amp;$K190&amp;"|"&amp;$A190&amp;"|"&amp;$J190,'ANEXO IV - Kits por Polo'!$I$2:$I$615,0)),0)</f>
        <v>0</v>
      </c>
      <c r="I190" s="28" t="n">
        <f aca="false">MAX(F190/1000,H190*0.3)</f>
        <v>0</v>
      </c>
      <c r="J190" s="30" t="s">
        <v>1068</v>
      </c>
      <c r="K190" s="31" t="s">
        <v>158</v>
      </c>
      <c r="L190" s="31" t="s">
        <v>159</v>
      </c>
      <c r="M190" s="30" t="s">
        <v>1191</v>
      </c>
      <c r="N190" s="30" t="s">
        <v>1191</v>
      </c>
      <c r="O190" s="29" t="s">
        <v>112</v>
      </c>
      <c r="P190" s="25" t="s">
        <v>1192</v>
      </c>
      <c r="Q190" s="32" t="n">
        <v>0.849722222222222</v>
      </c>
      <c r="R190" s="32" t="n">
        <v>-64.4461111111111</v>
      </c>
      <c r="S190" s="31" t="s">
        <v>155</v>
      </c>
      <c r="T190" s="33"/>
      <c r="U190" s="29" t="n">
        <v>69700000</v>
      </c>
      <c r="V190" s="34" t="s">
        <v>1193</v>
      </c>
      <c r="W190" s="34"/>
      <c r="X190" s="34"/>
      <c r="Y190" s="34"/>
    </row>
    <row r="191" customFormat="false" ht="15" hidden="false" customHeight="true" outlineLevel="0" collapsed="false">
      <c r="A191" s="35" t="s">
        <v>335</v>
      </c>
      <c r="B191" s="11" t="str">
        <f aca="false">IF(OR(A191="AC",A191="AM",A191="AP",A191="PA",A191="RO",A191="RR",A191="TO"),"Manaus/AM",IF(OR(A191="AL",A191="BA",A191="CE",A191="MA",A191="PB",A191="PE",A191="PI",A191="RN",A191="SE"),"Recife/PE",IF(OR(A191="MT",A191="MS",A191="GO",A191="DF"),"Campo Grande/MS",IF(OR(A191="SC",A191="PR",A191="RS",A191="MG",A191="ES",A191="SP",A191="RJ"),"Curitiba/PR","VERIFICAR UF"))))</f>
        <v>Manaus/AM</v>
      </c>
      <c r="C191" s="26"/>
      <c r="D191" s="27"/>
      <c r="E191" s="36" t="n">
        <f aca="false">IFERROR(INDEX('ANEXO IV - Kits por Polo'!$F$2:$F$615,MATCH($M191&amp;"|"&amp;$K191&amp;"|"&amp;$A191&amp;"|"&amp;$J191,'ANEXO IV - Kits por Polo'!$I$2:$I$615,0)),0)</f>
        <v>9</v>
      </c>
      <c r="F191" s="36" t="n">
        <f aca="false">IFERROR(INDEX('ANEXO IV - Kits por Polo'!$G$2:$G$615,MATCH($M191&amp;"|"&amp;$K191&amp;"|"&amp;$A191&amp;"|"&amp;$J191,'ANEXO IV - Kits por Polo'!$I$2:$I$615,0)),0)</f>
        <v>74509</v>
      </c>
      <c r="G191" s="37" t="s">
        <v>336</v>
      </c>
      <c r="H191" s="36" t="n">
        <f aca="false">IFERROR(INDEX('ANEXO IV - Kits por Polo'!$H$2:$H$615,MATCH($M191&amp;"|"&amp;$K191&amp;"|"&amp;$A191&amp;"|"&amp;$J191,'ANEXO IV - Kits por Polo'!$I$2:$I$615,0)),0)</f>
        <v>429.65</v>
      </c>
      <c r="I191" s="36" t="n">
        <f aca="false">MAX(F191/1000,H191*0.3)</f>
        <v>128.895</v>
      </c>
      <c r="J191" s="38" t="s">
        <v>1068</v>
      </c>
      <c r="K191" s="39" t="s">
        <v>1077</v>
      </c>
      <c r="L191" s="39" t="s">
        <v>1077</v>
      </c>
      <c r="M191" s="38" t="s">
        <v>1194</v>
      </c>
      <c r="N191" s="38" t="s">
        <v>1195</v>
      </c>
      <c r="O191" s="37" t="s">
        <v>1196</v>
      </c>
      <c r="P191" s="35" t="s">
        <v>1197</v>
      </c>
      <c r="Q191" s="40" t="n">
        <v>0.267143219140113</v>
      </c>
      <c r="R191" s="40" t="n">
        <v>-66.4379744537529</v>
      </c>
      <c r="S191" s="39" t="s">
        <v>500</v>
      </c>
      <c r="T191" s="41" t="s">
        <v>1198</v>
      </c>
      <c r="U191" s="37" t="n">
        <v>69750000</v>
      </c>
      <c r="V191" s="42" t="s">
        <v>1199</v>
      </c>
      <c r="W191" s="42"/>
      <c r="X191" s="42"/>
      <c r="Y191" s="42"/>
    </row>
    <row r="192" customFormat="false" ht="15" hidden="false" customHeight="true" outlineLevel="0" collapsed="false">
      <c r="A192" s="25" t="s">
        <v>335</v>
      </c>
      <c r="B192" s="11" t="str">
        <f aca="false">IF(OR(A192="AC",A192="AM",A192="AP",A192="PA",A192="RO",A192="RR",A192="TO"),"Manaus/AM",IF(OR(A192="AL",A192="BA",A192="CE",A192="MA",A192="PB",A192="PE",A192="PI",A192="RN",A192="SE"),"Recife/PE",IF(OR(A192="MT",A192="MS",A192="GO",A192="DF"),"Campo Grande/MS",IF(OR(A192="SC",A192="PR",A192="RS",A192="MG",A192="ES",A192="SP",A192="RJ"),"Curitiba/PR","VERIFICAR UF"))))</f>
        <v>Manaus/AM</v>
      </c>
      <c r="C192" s="26"/>
      <c r="D192" s="27"/>
      <c r="E192" s="28" t="n">
        <f aca="false">IFERROR(INDEX('ANEXO IV - Kits por Polo'!$F$2:$F$615,MATCH($M192&amp;"|"&amp;$K192&amp;"|"&amp;$A192&amp;"|"&amp;$J192,'ANEXO IV - Kits por Polo'!$I$2:$I$615,0)),0)</f>
        <v>2</v>
      </c>
      <c r="F192" s="28" t="n">
        <f aca="false">IFERROR(INDEX('ANEXO IV - Kits por Polo'!$G$2:$G$615,MATCH($M192&amp;"|"&amp;$K192&amp;"|"&amp;$A192&amp;"|"&amp;$J192,'ANEXO IV - Kits por Polo'!$I$2:$I$615,0)),0)</f>
        <v>19855</v>
      </c>
      <c r="G192" s="29" t="s">
        <v>397</v>
      </c>
      <c r="H192" s="28" t="n">
        <f aca="false">IFERROR(INDEX('ANEXO IV - Kits por Polo'!$H$2:$H$615,MATCH($M192&amp;"|"&amp;$K192&amp;"|"&amp;$A192&amp;"|"&amp;$J192,'ANEXO IV - Kits por Polo'!$I$2:$I$615,0)),0)</f>
        <v>111.8</v>
      </c>
      <c r="I192" s="28" t="n">
        <f aca="false">MAX(F192/1000,H192*0.3)</f>
        <v>33.54</v>
      </c>
      <c r="J192" s="30" t="s">
        <v>1068</v>
      </c>
      <c r="K192" s="31" t="s">
        <v>1077</v>
      </c>
      <c r="L192" s="31" t="s">
        <v>1077</v>
      </c>
      <c r="M192" s="30" t="s">
        <v>964</v>
      </c>
      <c r="N192" s="30" t="s">
        <v>1200</v>
      </c>
      <c r="O192" s="29" t="s">
        <v>1201</v>
      </c>
      <c r="P192" s="25" t="s">
        <v>1202</v>
      </c>
      <c r="Q192" s="32" t="n">
        <v>0.0989241717709457</v>
      </c>
      <c r="R192" s="32" t="n">
        <v>-64.3402780808341</v>
      </c>
      <c r="S192" s="31" t="s">
        <v>500</v>
      </c>
      <c r="T192" s="33" t="s">
        <v>1203</v>
      </c>
      <c r="U192" s="29" t="n">
        <v>69740000</v>
      </c>
      <c r="V192" s="34" t="s">
        <v>1204</v>
      </c>
      <c r="W192" s="34"/>
      <c r="X192" s="34"/>
      <c r="Y192" s="34"/>
    </row>
    <row r="193" customFormat="false" ht="15" hidden="false" customHeight="true" outlineLevel="0" collapsed="false">
      <c r="A193" s="35" t="s">
        <v>335</v>
      </c>
      <c r="B193" s="11" t="str">
        <f aca="false">IF(OR(A193="AC",A193="AM",A193="AP",A193="PA",A193="RO",A193="RR",A193="TO"),"Manaus/AM",IF(OR(A193="AL",A193="BA",A193="CE",A193="MA",A193="PB",A193="PE",A193="PI",A193="RN",A193="SE"),"Recife/PE",IF(OR(A193="MT",A193="MS",A193="GO",A193="DF"),"Campo Grande/MS",IF(OR(A193="SC",A193="PR",A193="RS",A193="MG",A193="ES",A193="SP",A193="RJ"),"Curitiba/PR","VERIFICAR UF"))))</f>
        <v>Manaus/AM</v>
      </c>
      <c r="C193" s="26"/>
      <c r="D193" s="27"/>
      <c r="E193" s="36" t="n">
        <f aca="false">IFERROR(INDEX('ANEXO IV - Kits por Polo'!$F$2:$F$615,MATCH($M193&amp;"|"&amp;$K193&amp;"|"&amp;$A193&amp;"|"&amp;$J193,'ANEXO IV - Kits por Polo'!$I$2:$I$615,0)),0)</f>
        <v>16</v>
      </c>
      <c r="F193" s="36" t="n">
        <f aca="false">IFERROR(INDEX('ANEXO IV - Kits por Polo'!$G$2:$G$615,MATCH($M193&amp;"|"&amp;$K193&amp;"|"&amp;$A193&amp;"|"&amp;$J193,'ANEXO IV - Kits por Polo'!$I$2:$I$615,0)),0)</f>
        <v>163424</v>
      </c>
      <c r="G193" s="37" t="s">
        <v>365</v>
      </c>
      <c r="H193" s="36" t="n">
        <f aca="false">IFERROR(INDEX('ANEXO IV - Kits por Polo'!$H$2:$H$615,MATCH($M193&amp;"|"&amp;$K193&amp;"|"&amp;$A193&amp;"|"&amp;$J193,'ANEXO IV - Kits por Polo'!$I$2:$I$615,0)),0)</f>
        <v>917.345</v>
      </c>
      <c r="I193" s="36" t="n">
        <f aca="false">MAX(F193/1000,H193*0.3)</f>
        <v>275.2035</v>
      </c>
      <c r="J193" s="38" t="s">
        <v>1068</v>
      </c>
      <c r="K193" s="39" t="s">
        <v>158</v>
      </c>
      <c r="L193" s="39" t="s">
        <v>159</v>
      </c>
      <c r="M193" s="38" t="s">
        <v>1205</v>
      </c>
      <c r="N193" s="38" t="s">
        <v>1205</v>
      </c>
      <c r="O193" s="37" t="s">
        <v>1206</v>
      </c>
      <c r="P193" s="35" t="s">
        <v>1207</v>
      </c>
      <c r="Q193" s="40" t="n">
        <v>1.61665619226837</v>
      </c>
      <c r="R193" s="40" t="n">
        <v>-63.6536962574296</v>
      </c>
      <c r="S193" s="39" t="s">
        <v>600</v>
      </c>
      <c r="T193" s="41" t="s">
        <v>1208</v>
      </c>
      <c r="U193" s="37" t="n">
        <v>69700000</v>
      </c>
      <c r="V193" s="42" t="s">
        <v>1209</v>
      </c>
      <c r="W193" s="42"/>
      <c r="X193" s="42"/>
      <c r="Y193" s="42"/>
    </row>
    <row r="194" customFormat="false" ht="15" hidden="false" customHeight="true" outlineLevel="0" collapsed="false">
      <c r="A194" s="25" t="s">
        <v>335</v>
      </c>
      <c r="B194" s="11" t="str">
        <f aca="false">IF(OR(A194="AC",A194="AM",A194="AP",A194="PA",A194="RO",A194="RR",A194="TO"),"Manaus/AM",IF(OR(A194="AL",A194="BA",A194="CE",A194="MA",A194="PB",A194="PE",A194="PI",A194="RN",A194="SE"),"Recife/PE",IF(OR(A194="MT",A194="MS",A194="GO",A194="DF"),"Campo Grande/MS",IF(OR(A194="SC",A194="PR",A194="RS",A194="MG",A194="ES",A194="SP",A194="RJ"),"Curitiba/PR","VERIFICAR UF"))))</f>
        <v>Manaus/AM</v>
      </c>
      <c r="C194" s="26"/>
      <c r="D194" s="27"/>
      <c r="E194" s="28" t="n">
        <f aca="false">IFERROR(INDEX('ANEXO IV - Kits por Polo'!$F$2:$F$615,MATCH($M194&amp;"|"&amp;$K194&amp;"|"&amp;$A194&amp;"|"&amp;$J194,'ANEXO IV - Kits por Polo'!$I$2:$I$615,0)),0)</f>
        <v>21</v>
      </c>
      <c r="F194" s="28" t="n">
        <f aca="false">IFERROR(INDEX('ANEXO IV - Kits por Polo'!$G$2:$G$615,MATCH($M194&amp;"|"&amp;$K194&amp;"|"&amp;$A194&amp;"|"&amp;$J194,'ANEXO IV - Kits por Polo'!$I$2:$I$615,0)),0)</f>
        <v>211449</v>
      </c>
      <c r="G194" s="29" t="s">
        <v>365</v>
      </c>
      <c r="H194" s="28" t="n">
        <f aca="false">IFERROR(INDEX('ANEXO IV - Kits por Polo'!$H$2:$H$615,MATCH($M194&amp;"|"&amp;$K194&amp;"|"&amp;$A194&amp;"|"&amp;$J194,'ANEXO IV - Kits por Polo'!$I$2:$I$615,0)),0)</f>
        <v>1188.59</v>
      </c>
      <c r="I194" s="28" t="n">
        <f aca="false">MAX(F194/1000,H194*0.3)</f>
        <v>356.577</v>
      </c>
      <c r="J194" s="30" t="s">
        <v>1068</v>
      </c>
      <c r="K194" s="31" t="s">
        <v>1077</v>
      </c>
      <c r="L194" s="31" t="s">
        <v>1077</v>
      </c>
      <c r="M194" s="30" t="s">
        <v>1210</v>
      </c>
      <c r="N194" s="30" t="s">
        <v>1210</v>
      </c>
      <c r="O194" s="29" t="s">
        <v>1211</v>
      </c>
      <c r="P194" s="25" t="s">
        <v>1212</v>
      </c>
      <c r="Q194" s="32" t="n">
        <v>1.17201962990893</v>
      </c>
      <c r="R194" s="32" t="n">
        <v>-64.4152767729156</v>
      </c>
      <c r="S194" s="31" t="s">
        <v>946</v>
      </c>
      <c r="T194" s="33" t="s">
        <v>1213</v>
      </c>
      <c r="U194" s="29" t="n">
        <v>69700000</v>
      </c>
      <c r="V194" s="34" t="s">
        <v>1214</v>
      </c>
      <c r="W194" s="34"/>
      <c r="X194" s="34"/>
      <c r="Y194" s="34"/>
    </row>
    <row r="195" customFormat="false" ht="15" hidden="false" customHeight="true" outlineLevel="0" collapsed="false">
      <c r="A195" s="35" t="s">
        <v>335</v>
      </c>
      <c r="B195" s="11" t="str">
        <f aca="false">IF(OR(A195="AC",A195="AM",A195="AP",A195="PA",A195="RO",A195="RR",A195="TO"),"Manaus/AM",IF(OR(A195="AL",A195="BA",A195="CE",A195="MA",A195="PB",A195="PE",A195="PI",A195="RN",A195="SE"),"Recife/PE",IF(OR(A195="MT",A195="MS",A195="GO",A195="DF"),"Campo Grande/MS",IF(OR(A195="SC",A195="PR",A195="RS",A195="MG",A195="ES",A195="SP",A195="RJ"),"Curitiba/PR","VERIFICAR UF"))))</f>
        <v>Manaus/AM</v>
      </c>
      <c r="C195" s="26"/>
      <c r="D195" s="27"/>
      <c r="E195" s="36" t="n">
        <f aca="false">IFERROR(INDEX('ANEXO IV - Kits por Polo'!$F$2:$F$615,MATCH($M195&amp;"|"&amp;$K195&amp;"|"&amp;$A195&amp;"|"&amp;$J195,'ANEXO IV - Kits por Polo'!$I$2:$I$615,0)),0)</f>
        <v>4</v>
      </c>
      <c r="F195" s="36" t="n">
        <f aca="false">IFERROR(INDEX('ANEXO IV - Kits por Polo'!$G$2:$G$615,MATCH($M195&amp;"|"&amp;$K195&amp;"|"&amp;$A195&amp;"|"&amp;$J195,'ANEXO IV - Kits por Polo'!$I$2:$I$615,0)),0)</f>
        <v>39711</v>
      </c>
      <c r="G195" s="37" t="s">
        <v>397</v>
      </c>
      <c r="H195" s="36" t="n">
        <f aca="false">IFERROR(INDEX('ANEXO IV - Kits por Polo'!$H$2:$H$615,MATCH($M195&amp;"|"&amp;$K195&amp;"|"&amp;$A195&amp;"|"&amp;$J195,'ANEXO IV - Kits por Polo'!$I$2:$I$615,0)),0)</f>
        <v>223.6</v>
      </c>
      <c r="I195" s="36" t="n">
        <f aca="false">MAX(F195/1000,H195*0.3)</f>
        <v>67.08</v>
      </c>
      <c r="J195" s="38" t="s">
        <v>1068</v>
      </c>
      <c r="K195" s="39" t="s">
        <v>1077</v>
      </c>
      <c r="L195" s="39" t="s">
        <v>1077</v>
      </c>
      <c r="M195" s="38" t="s">
        <v>1215</v>
      </c>
      <c r="N195" s="38" t="s">
        <v>1216</v>
      </c>
      <c r="O195" s="37" t="s">
        <v>1217</v>
      </c>
      <c r="P195" s="35" t="s">
        <v>1218</v>
      </c>
      <c r="Q195" s="40" t="n">
        <v>0.570988602816817</v>
      </c>
      <c r="R195" s="40" t="n">
        <v>-65.2496615533402</v>
      </c>
      <c r="S195" s="39" t="s">
        <v>500</v>
      </c>
      <c r="T195" s="41" t="s">
        <v>1219</v>
      </c>
      <c r="U195" s="37" t="n">
        <v>69740000</v>
      </c>
      <c r="V195" s="42" t="s">
        <v>1220</v>
      </c>
      <c r="W195" s="42"/>
      <c r="X195" s="42"/>
      <c r="Y195" s="42"/>
    </row>
    <row r="196" customFormat="false" ht="15" hidden="false" customHeight="true" outlineLevel="0" collapsed="false">
      <c r="A196" s="25" t="s">
        <v>335</v>
      </c>
      <c r="B196" s="11" t="str">
        <f aca="false">IF(OR(A196="AC",A196="AM",A196="AP",A196="PA",A196="RO",A196="RR",A196="TO"),"Manaus/AM",IF(OR(A196="AL",A196="BA",A196="CE",A196="MA",A196="PB",A196="PE",A196="PI",A196="RN",A196="SE"),"Recife/PE",IF(OR(A196="MT",A196="MS",A196="GO",A196="DF"),"Campo Grande/MS",IF(OR(A196="SC",A196="PR",A196="RS",A196="MG",A196="ES",A196="SP",A196="RJ"),"Curitiba/PR","VERIFICAR UF"))))</f>
        <v>Manaus/AM</v>
      </c>
      <c r="C196" s="26"/>
      <c r="D196" s="27"/>
      <c r="E196" s="28" t="n">
        <f aca="false">IFERROR(INDEX('ANEXO IV - Kits por Polo'!$F$2:$F$615,MATCH($M196&amp;"|"&amp;$K196&amp;"|"&amp;$A196&amp;"|"&amp;$J196,'ANEXO IV - Kits por Polo'!$I$2:$I$615,0)),0)</f>
        <v>7</v>
      </c>
      <c r="F196" s="28" t="n">
        <f aca="false">IFERROR(INDEX('ANEXO IV - Kits por Polo'!$G$2:$G$615,MATCH($M196&amp;"|"&amp;$K196&amp;"|"&amp;$A196&amp;"|"&amp;$J196,'ANEXO IV - Kits por Polo'!$I$2:$I$615,0)),0)</f>
        <v>66526</v>
      </c>
      <c r="G196" s="29" t="s">
        <v>397</v>
      </c>
      <c r="H196" s="28" t="n">
        <f aca="false">IFERROR(INDEX('ANEXO IV - Kits por Polo'!$H$2:$H$615,MATCH($M196&amp;"|"&amp;$K196&amp;"|"&amp;$A196&amp;"|"&amp;$J196,'ANEXO IV - Kits por Polo'!$I$2:$I$615,0)),0)</f>
        <v>376.61</v>
      </c>
      <c r="I196" s="28" t="n">
        <f aca="false">MAX(F196/1000,H196*0.3)</f>
        <v>112.983</v>
      </c>
      <c r="J196" s="30" t="s">
        <v>1068</v>
      </c>
      <c r="K196" s="31" t="s">
        <v>1077</v>
      </c>
      <c r="L196" s="31" t="s">
        <v>1077</v>
      </c>
      <c r="M196" s="30" t="s">
        <v>1221</v>
      </c>
      <c r="N196" s="30" t="s">
        <v>1222</v>
      </c>
      <c r="O196" s="29" t="s">
        <v>1223</v>
      </c>
      <c r="P196" s="25" t="s">
        <v>1224</v>
      </c>
      <c r="Q196" s="32" t="n">
        <v>0.741731521994547</v>
      </c>
      <c r="R196" s="32" t="n">
        <v>-65.0924773815824</v>
      </c>
      <c r="S196" s="31" t="s">
        <v>500</v>
      </c>
      <c r="T196" s="33" t="s">
        <v>1225</v>
      </c>
      <c r="U196" s="29" t="n">
        <v>69740000</v>
      </c>
      <c r="V196" s="34" t="s">
        <v>1226</v>
      </c>
      <c r="W196" s="34"/>
      <c r="X196" s="34"/>
      <c r="Y196" s="34"/>
    </row>
    <row r="197" customFormat="false" ht="15" hidden="false" customHeight="true" outlineLevel="0" collapsed="false">
      <c r="A197" s="35" t="s">
        <v>335</v>
      </c>
      <c r="B197" s="11" t="str">
        <f aca="false">IF(OR(A197="AC",A197="AM",A197="AP",A197="PA",A197="RO",A197="RR",A197="TO"),"Manaus/AM",IF(OR(A197="AL",A197="BA",A197="CE",A197="MA",A197="PB",A197="PE",A197="PI",A197="RN",A197="SE"),"Recife/PE",IF(OR(A197="MT",A197="MS",A197="GO",A197="DF"),"Campo Grande/MS",IF(OR(A197="SC",A197="PR",A197="RS",A197="MG",A197="ES",A197="SP",A197="RJ"),"Curitiba/PR","VERIFICAR UF"))))</f>
        <v>Manaus/AM</v>
      </c>
      <c r="C197" s="26"/>
      <c r="D197" s="27"/>
      <c r="E197" s="36" t="n">
        <f aca="false">IFERROR(INDEX('ANEXO IV - Kits por Polo'!$F$2:$F$615,MATCH($M197&amp;"|"&amp;$K197&amp;"|"&amp;$A197&amp;"|"&amp;$J197,'ANEXO IV - Kits por Polo'!$I$2:$I$615,0)),0)</f>
        <v>0</v>
      </c>
      <c r="F197" s="36" t="n">
        <f aca="false">IFERROR(INDEX('ANEXO IV - Kits por Polo'!$G$2:$G$615,MATCH($M197&amp;"|"&amp;$K197&amp;"|"&amp;$A197&amp;"|"&amp;$J197,'ANEXO IV - Kits por Polo'!$I$2:$I$615,0)),0)</f>
        <v>0</v>
      </c>
      <c r="G197" s="37" t="s">
        <v>397</v>
      </c>
      <c r="H197" s="36" t="n">
        <f aca="false">IFERROR(INDEX('ANEXO IV - Kits por Polo'!$H$2:$H$615,MATCH($M197&amp;"|"&amp;$K197&amp;"|"&amp;$A197&amp;"|"&amp;$J197,'ANEXO IV - Kits por Polo'!$I$2:$I$615,0)),0)</f>
        <v>0</v>
      </c>
      <c r="I197" s="36" t="n">
        <f aca="false">MAX(F197/1000,H197*0.3)</f>
        <v>0</v>
      </c>
      <c r="J197" s="38" t="s">
        <v>1068</v>
      </c>
      <c r="K197" s="39" t="s">
        <v>1077</v>
      </c>
      <c r="L197" s="39" t="s">
        <v>1077</v>
      </c>
      <c r="M197" s="38" t="s">
        <v>1227</v>
      </c>
      <c r="N197" s="38" t="s">
        <v>112</v>
      </c>
      <c r="O197" s="37" t="s">
        <v>112</v>
      </c>
      <c r="P197" s="35" t="s">
        <v>1228</v>
      </c>
      <c r="Q197" s="40" t="n">
        <v>0.785053776555206</v>
      </c>
      <c r="R197" s="40" t="n">
        <v>-65.2465066064078</v>
      </c>
      <c r="S197" s="39" t="s">
        <v>500</v>
      </c>
      <c r="T197" s="41" t="s">
        <v>1229</v>
      </c>
      <c r="U197" s="37" t="n">
        <v>69740000</v>
      </c>
      <c r="V197" s="42" t="s">
        <v>1230</v>
      </c>
      <c r="W197" s="42"/>
      <c r="X197" s="42"/>
      <c r="Y197" s="42"/>
    </row>
    <row r="198" customFormat="false" ht="15" hidden="false" customHeight="true" outlineLevel="0" collapsed="false">
      <c r="A198" s="25" t="s">
        <v>335</v>
      </c>
      <c r="B198" s="11" t="str">
        <f aca="false">IF(OR(A198="AC",A198="AM",A198="AP",A198="PA",A198="RO",A198="RR",A198="TO"),"Manaus/AM",IF(OR(A198="AL",A198="BA",A198="CE",A198="MA",A198="PB",A198="PE",A198="PI",A198="RN",A198="SE"),"Recife/PE",IF(OR(A198="MT",A198="MS",A198="GO",A198="DF"),"Campo Grande/MS",IF(OR(A198="SC",A198="PR",A198="RS",A198="MG",A198="ES",A198="SP",A198="RJ"),"Curitiba/PR","VERIFICAR UF"))))</f>
        <v>Manaus/AM</v>
      </c>
      <c r="C198" s="26"/>
      <c r="D198" s="27"/>
      <c r="E198" s="28" t="n">
        <f aca="false">IFERROR(INDEX('ANEXO IV - Kits por Polo'!$F$2:$F$615,MATCH($M198&amp;"|"&amp;$K198&amp;"|"&amp;$A198&amp;"|"&amp;$J198,'ANEXO IV - Kits por Polo'!$I$2:$I$615,0)),0)</f>
        <v>0</v>
      </c>
      <c r="F198" s="28" t="n">
        <f aca="false">IFERROR(INDEX('ANEXO IV - Kits por Polo'!$G$2:$G$615,MATCH($M198&amp;"|"&amp;$K198&amp;"|"&amp;$A198&amp;"|"&amp;$J198,'ANEXO IV - Kits por Polo'!$I$2:$I$615,0)),0)</f>
        <v>0</v>
      </c>
      <c r="G198" s="29" t="s">
        <v>397</v>
      </c>
      <c r="H198" s="28" t="n">
        <f aca="false">IFERROR(INDEX('ANEXO IV - Kits por Polo'!$H$2:$H$615,MATCH($M198&amp;"|"&amp;$K198&amp;"|"&amp;$A198&amp;"|"&amp;$J198,'ANEXO IV - Kits por Polo'!$I$2:$I$615,0)),0)</f>
        <v>0</v>
      </c>
      <c r="I198" s="28" t="n">
        <f aca="false">MAX(F198/1000,H198*0.3)</f>
        <v>0</v>
      </c>
      <c r="J198" s="30" t="s">
        <v>1068</v>
      </c>
      <c r="K198" s="31" t="s">
        <v>1077</v>
      </c>
      <c r="L198" s="31" t="s">
        <v>1077</v>
      </c>
      <c r="M198" s="30" t="s">
        <v>1231</v>
      </c>
      <c r="N198" s="30" t="s">
        <v>112</v>
      </c>
      <c r="O198" s="29" t="s">
        <v>112</v>
      </c>
      <c r="P198" s="25" t="s">
        <v>1232</v>
      </c>
      <c r="Q198" s="32" t="n">
        <v>0.80288650461528</v>
      </c>
      <c r="R198" s="32" t="n">
        <v>-65.1304067816624</v>
      </c>
      <c r="S198" s="31" t="s">
        <v>500</v>
      </c>
      <c r="T198" s="33" t="s">
        <v>1233</v>
      </c>
      <c r="U198" s="29" t="n">
        <v>69740000</v>
      </c>
      <c r="V198" s="34" t="s">
        <v>1234</v>
      </c>
      <c r="W198" s="34"/>
      <c r="X198" s="34"/>
      <c r="Y198" s="34"/>
    </row>
    <row r="199" customFormat="false" ht="15" hidden="false" customHeight="true" outlineLevel="0" collapsed="false">
      <c r="A199" s="35" t="s">
        <v>335</v>
      </c>
      <c r="B199" s="11" t="str">
        <f aca="false">IF(OR(A199="AC",A199="AM",A199="AP",A199="PA",A199="RO",A199="RR",A199="TO"),"Manaus/AM",IF(OR(A199="AL",A199="BA",A199="CE",A199="MA",A199="PB",A199="PE",A199="PI",A199="RN",A199="SE"),"Recife/PE",IF(OR(A199="MT",A199="MS",A199="GO",A199="DF"),"Campo Grande/MS",IF(OR(A199="SC",A199="PR",A199="RS",A199="MG",A199="ES",A199="SP",A199="RJ"),"Curitiba/PR","VERIFICAR UF"))))</f>
        <v>Manaus/AM</v>
      </c>
      <c r="C199" s="26"/>
      <c r="D199" s="27"/>
      <c r="E199" s="36" t="n">
        <f aca="false">IFERROR(INDEX('ANEXO IV - Kits por Polo'!$F$2:$F$615,MATCH($M199&amp;"|"&amp;$K199&amp;"|"&amp;$A199&amp;"|"&amp;$J199,'ANEXO IV - Kits por Polo'!$I$2:$I$615,0)),0)</f>
        <v>6</v>
      </c>
      <c r="F199" s="36" t="n">
        <f aca="false">IFERROR(INDEX('ANEXO IV - Kits por Polo'!$G$2:$G$615,MATCH($M199&amp;"|"&amp;$K199&amp;"|"&amp;$A199&amp;"|"&amp;$J199,'ANEXO IV - Kits por Polo'!$I$2:$I$615,0)),0)</f>
        <v>42206</v>
      </c>
      <c r="G199" s="37" t="s">
        <v>397</v>
      </c>
      <c r="H199" s="36" t="n">
        <f aca="false">IFERROR(INDEX('ANEXO IV - Kits por Polo'!$H$2:$H$615,MATCH($M199&amp;"|"&amp;$K199&amp;"|"&amp;$A199&amp;"|"&amp;$J199,'ANEXO IV - Kits por Polo'!$I$2:$I$615,0)),0)</f>
        <v>251.16</v>
      </c>
      <c r="I199" s="36" t="n">
        <f aca="false">MAX(F199/1000,H199*0.3)</f>
        <v>75.348</v>
      </c>
      <c r="J199" s="38" t="s">
        <v>1068</v>
      </c>
      <c r="K199" s="39" t="s">
        <v>543</v>
      </c>
      <c r="L199" s="39" t="s">
        <v>1107</v>
      </c>
      <c r="M199" s="38" t="s">
        <v>1235</v>
      </c>
      <c r="N199" s="38" t="s">
        <v>112</v>
      </c>
      <c r="O199" s="37" t="s">
        <v>112</v>
      </c>
      <c r="P199" s="35" t="s">
        <v>1236</v>
      </c>
      <c r="Q199" s="40" t="n">
        <v>-0.409562838181739</v>
      </c>
      <c r="R199" s="40" t="n">
        <v>-65.015290634416</v>
      </c>
      <c r="S199" s="39" t="s">
        <v>379</v>
      </c>
      <c r="T199" s="41" t="s">
        <v>1237</v>
      </c>
      <c r="U199" s="37" t="n">
        <v>69740000</v>
      </c>
      <c r="V199" s="42" t="s">
        <v>1238</v>
      </c>
      <c r="W199" s="42"/>
      <c r="X199" s="42"/>
      <c r="Y199" s="42"/>
    </row>
    <row r="200" customFormat="false" ht="15" hidden="false" customHeight="true" outlineLevel="0" collapsed="false">
      <c r="A200" s="25" t="s">
        <v>335</v>
      </c>
      <c r="B200" s="11" t="str">
        <f aca="false">IF(OR(A200="AC",A200="AM",A200="AP",A200="PA",A200="RO",A200="RR",A200="TO"),"Manaus/AM",IF(OR(A200="AL",A200="BA",A200="CE",A200="MA",A200="PB",A200="PE",A200="PI",A200="RN",A200="SE"),"Recife/PE",IF(OR(A200="MT",A200="MS",A200="GO",A200="DF"),"Campo Grande/MS",IF(OR(A200="SC",A200="PR",A200="RS",A200="MG",A200="ES",A200="SP",A200="RJ"),"Curitiba/PR","VERIFICAR UF"))))</f>
        <v>Manaus/AM</v>
      </c>
      <c r="C200" s="26"/>
      <c r="D200" s="27"/>
      <c r="E200" s="28" t="n">
        <f aca="false">IFERROR(INDEX('ANEXO IV - Kits por Polo'!$F$2:$F$615,MATCH($M200&amp;"|"&amp;$K200&amp;"|"&amp;$A200&amp;"|"&amp;$J200,'ANEXO IV - Kits por Polo'!$I$2:$I$615,0)),0)</f>
        <v>1</v>
      </c>
      <c r="F200" s="28" t="n">
        <f aca="false">IFERROR(INDEX('ANEXO IV - Kits por Polo'!$G$2:$G$615,MATCH($M200&amp;"|"&amp;$K200&amp;"|"&amp;$A200&amp;"|"&amp;$J200,'ANEXO IV - Kits por Polo'!$I$2:$I$615,0)),0)</f>
        <v>6960</v>
      </c>
      <c r="G200" s="29" t="s">
        <v>397</v>
      </c>
      <c r="H200" s="28" t="n">
        <f aca="false">IFERROR(INDEX('ANEXO IV - Kits por Polo'!$H$2:$H$615,MATCH($M200&amp;"|"&amp;$K200&amp;"|"&amp;$A200&amp;"|"&amp;$J200,'ANEXO IV - Kits por Polo'!$I$2:$I$615,0)),0)</f>
        <v>41.21</v>
      </c>
      <c r="I200" s="28" t="n">
        <f aca="false">MAX(F200/1000,H200*0.3)</f>
        <v>12.363</v>
      </c>
      <c r="J200" s="30" t="s">
        <v>1068</v>
      </c>
      <c r="K200" s="31" t="s">
        <v>1239</v>
      </c>
      <c r="L200" s="31" t="s">
        <v>1239</v>
      </c>
      <c r="M200" s="30" t="s">
        <v>1240</v>
      </c>
      <c r="N200" s="30" t="s">
        <v>1241</v>
      </c>
      <c r="O200" s="29" t="s">
        <v>1242</v>
      </c>
      <c r="P200" s="25" t="s">
        <v>1243</v>
      </c>
      <c r="Q200" s="32" t="n">
        <v>0.00267027233031057</v>
      </c>
      <c r="R200" s="32" t="n">
        <v>-65.0668278866505</v>
      </c>
      <c r="S200" s="31" t="s">
        <v>500</v>
      </c>
      <c r="T200" s="33" t="s">
        <v>1244</v>
      </c>
      <c r="U200" s="29" t="n">
        <v>69740000</v>
      </c>
      <c r="V200" s="34" t="s">
        <v>1245</v>
      </c>
      <c r="W200" s="34"/>
      <c r="X200" s="34"/>
      <c r="Y200" s="34"/>
    </row>
    <row r="201" customFormat="false" ht="15" hidden="false" customHeight="true" outlineLevel="0" collapsed="false">
      <c r="A201" s="35" t="s">
        <v>335</v>
      </c>
      <c r="B201" s="11" t="str">
        <f aca="false">IF(OR(A201="AC",A201="AM",A201="AP",A201="PA",A201="RO",A201="RR",A201="TO"),"Manaus/AM",IF(OR(A201="AL",A201="BA",A201="CE",A201="MA",A201="PB",A201="PE",A201="PI",A201="RN",A201="SE"),"Recife/PE",IF(OR(A201="MT",A201="MS",A201="GO",A201="DF"),"Campo Grande/MS",IF(OR(A201="SC",A201="PR",A201="RS",A201="MG",A201="ES",A201="SP",A201="RJ"),"Curitiba/PR","VERIFICAR UF"))))</f>
        <v>Manaus/AM</v>
      </c>
      <c r="C201" s="26"/>
      <c r="D201" s="27"/>
      <c r="E201" s="36" t="n">
        <f aca="false">IFERROR(INDEX('ANEXO IV - Kits por Polo'!$F$2:$F$615,MATCH($M201&amp;"|"&amp;$K201&amp;"|"&amp;$A201&amp;"|"&amp;$J201,'ANEXO IV - Kits por Polo'!$I$2:$I$615,0)),0)</f>
        <v>8</v>
      </c>
      <c r="F201" s="36" t="n">
        <f aca="false">IFERROR(INDEX('ANEXO IV - Kits por Polo'!$G$2:$G$615,MATCH($M201&amp;"|"&amp;$K201&amp;"|"&amp;$A201&amp;"|"&amp;$J201,'ANEXO IV - Kits por Polo'!$I$2:$I$615,0)),0)</f>
        <v>61837</v>
      </c>
      <c r="G201" s="37" t="s">
        <v>336</v>
      </c>
      <c r="H201" s="36" t="n">
        <f aca="false">IFERROR(INDEX('ANEXO IV - Kits por Polo'!$H$2:$H$615,MATCH($M201&amp;"|"&amp;$K201&amp;"|"&amp;$A201&amp;"|"&amp;$J201,'ANEXO IV - Kits por Polo'!$I$2:$I$615,0)),0)</f>
        <v>361.01</v>
      </c>
      <c r="I201" s="36" t="n">
        <f aca="false">MAX(F201/1000,H201*0.3)</f>
        <v>108.303</v>
      </c>
      <c r="J201" s="38" t="s">
        <v>1068</v>
      </c>
      <c r="K201" s="39" t="s">
        <v>543</v>
      </c>
      <c r="L201" s="39" t="s">
        <v>1107</v>
      </c>
      <c r="M201" s="38" t="s">
        <v>1246</v>
      </c>
      <c r="N201" s="38" t="s">
        <v>112</v>
      </c>
      <c r="O201" s="37" t="s">
        <v>112</v>
      </c>
      <c r="P201" s="35" t="s">
        <v>1247</v>
      </c>
      <c r="Q201" s="40" t="n">
        <v>-0.119158199397799</v>
      </c>
      <c r="R201" s="40" t="n">
        <v>-67.0943150168855</v>
      </c>
      <c r="S201" s="39" t="s">
        <v>379</v>
      </c>
      <c r="T201" s="41" t="s">
        <v>1248</v>
      </c>
      <c r="U201" s="37" t="n">
        <v>69750000</v>
      </c>
      <c r="V201" s="42" t="s">
        <v>1249</v>
      </c>
      <c r="W201" s="42"/>
      <c r="X201" s="42"/>
      <c r="Y201" s="42"/>
    </row>
    <row r="202" customFormat="false" ht="15" hidden="false" customHeight="true" outlineLevel="0" collapsed="false">
      <c r="A202" s="25" t="s">
        <v>335</v>
      </c>
      <c r="B202" s="11" t="str">
        <f aca="false">IF(OR(A202="AC",A202="AM",A202="AP",A202="PA",A202="RO",A202="RR",A202="TO"),"Manaus/AM",IF(OR(A202="AL",A202="BA",A202="CE",A202="MA",A202="PB",A202="PE",A202="PI",A202="RN",A202="SE"),"Recife/PE",IF(OR(A202="MT",A202="MS",A202="GO",A202="DF"),"Campo Grande/MS",IF(OR(A202="SC",A202="PR",A202="RS",A202="MG",A202="ES",A202="SP",A202="RJ"),"Curitiba/PR","VERIFICAR UF"))))</f>
        <v>Manaus/AM</v>
      </c>
      <c r="C202" s="26"/>
      <c r="D202" s="27"/>
      <c r="E202" s="28" t="n">
        <f aca="false">IFERROR(INDEX('ANEXO IV - Kits por Polo'!$F$2:$F$615,MATCH($M202&amp;"|"&amp;$K202&amp;"|"&amp;$A202&amp;"|"&amp;$J202,'ANEXO IV - Kits por Polo'!$I$2:$I$615,0)),0)</f>
        <v>7</v>
      </c>
      <c r="F202" s="28" t="n">
        <f aca="false">IFERROR(INDEX('ANEXO IV - Kits por Polo'!$G$2:$G$615,MATCH($M202&amp;"|"&amp;$K202&amp;"|"&amp;$A202&amp;"|"&amp;$J202,'ANEXO IV - Kits por Polo'!$I$2:$I$615,0)),0)</f>
        <v>60590</v>
      </c>
      <c r="G202" s="29" t="s">
        <v>397</v>
      </c>
      <c r="H202" s="28" t="n">
        <f aca="false">IFERROR(INDEX('ANEXO IV - Kits por Polo'!$H$2:$H$615,MATCH($M202&amp;"|"&amp;$K202&amp;"|"&amp;$A202&amp;"|"&amp;$J202,'ANEXO IV - Kits por Polo'!$I$2:$I$615,0)),0)</f>
        <v>347.23</v>
      </c>
      <c r="I202" s="28" t="n">
        <f aca="false">MAX(F202/1000,H202*0.3)</f>
        <v>104.169</v>
      </c>
      <c r="J202" s="30" t="s">
        <v>1068</v>
      </c>
      <c r="K202" s="31" t="s">
        <v>1077</v>
      </c>
      <c r="L202" s="31" t="s">
        <v>1077</v>
      </c>
      <c r="M202" s="30" t="s">
        <v>454</v>
      </c>
      <c r="N202" s="30" t="s">
        <v>1250</v>
      </c>
      <c r="O202" s="29" t="s">
        <v>1251</v>
      </c>
      <c r="P202" s="25" t="s">
        <v>1252</v>
      </c>
      <c r="Q202" s="32" t="n">
        <v>-0.0710430285262908</v>
      </c>
      <c r="R202" s="32" t="n">
        <v>-65.1264114436198</v>
      </c>
      <c r="S202" s="31" t="s">
        <v>500</v>
      </c>
      <c r="T202" s="33" t="s">
        <v>1253</v>
      </c>
      <c r="U202" s="29" t="n">
        <v>69740000</v>
      </c>
      <c r="V202" s="34" t="s">
        <v>1254</v>
      </c>
      <c r="W202" s="34"/>
      <c r="X202" s="34"/>
      <c r="Y202" s="34"/>
    </row>
    <row r="203" customFormat="false" ht="15" hidden="false" customHeight="true" outlineLevel="0" collapsed="false">
      <c r="A203" s="35" t="s">
        <v>335</v>
      </c>
      <c r="B203" s="11" t="str">
        <f aca="false">IF(OR(A203="AC",A203="AM",A203="AP",A203="PA",A203="RO",A203="RR",A203="TO"),"Manaus/AM",IF(OR(A203="AL",A203="BA",A203="CE",A203="MA",A203="PB",A203="PE",A203="PI",A203="RN",A203="SE"),"Recife/PE",IF(OR(A203="MT",A203="MS",A203="GO",A203="DF"),"Campo Grande/MS",IF(OR(A203="SC",A203="PR",A203="RS",A203="MG",A203="ES",A203="SP",A203="RJ"),"Curitiba/PR","VERIFICAR UF"))))</f>
        <v>Manaus/AM</v>
      </c>
      <c r="C203" s="26"/>
      <c r="D203" s="27"/>
      <c r="E203" s="36" t="n">
        <f aca="false">IFERROR(INDEX('ANEXO IV - Kits por Polo'!$F$2:$F$615,MATCH($M203&amp;"|"&amp;$K203&amp;"|"&amp;$A203&amp;"|"&amp;$J203,'ANEXO IV - Kits por Polo'!$I$2:$I$615,0)),0)</f>
        <v>11</v>
      </c>
      <c r="F203" s="36" t="n">
        <f aca="false">IFERROR(INDEX('ANEXO IV - Kits por Polo'!$G$2:$G$615,MATCH($M203&amp;"|"&amp;$K203&amp;"|"&amp;$A203&amp;"|"&amp;$J203,'ANEXO IV - Kits por Polo'!$I$2:$I$615,0)),0)</f>
        <v>100300</v>
      </c>
      <c r="G203" s="37" t="s">
        <v>365</v>
      </c>
      <c r="H203" s="36" t="n">
        <f aca="false">IFERROR(INDEX('ANEXO IV - Kits por Polo'!$H$2:$H$615,MATCH($M203&amp;"|"&amp;$K203&amp;"|"&amp;$A203&amp;"|"&amp;$J203,'ANEXO IV - Kits por Polo'!$I$2:$I$615,0)),0)</f>
        <v>570.83</v>
      </c>
      <c r="I203" s="36" t="n">
        <f aca="false">MAX(F203/1000,H203*0.3)</f>
        <v>171.249</v>
      </c>
      <c r="J203" s="38" t="s">
        <v>1068</v>
      </c>
      <c r="K203" s="39" t="s">
        <v>158</v>
      </c>
      <c r="L203" s="39" t="s">
        <v>159</v>
      </c>
      <c r="M203" s="38" t="s">
        <v>1255</v>
      </c>
      <c r="N203" s="38" t="s">
        <v>1256</v>
      </c>
      <c r="O203" s="37" t="s">
        <v>1257</v>
      </c>
      <c r="P203" s="35" t="s">
        <v>1258</v>
      </c>
      <c r="Q203" s="40" t="n">
        <v>1.76521150388514</v>
      </c>
      <c r="R203" s="40" t="n">
        <v>-63.6187192119951</v>
      </c>
      <c r="S203" s="39" t="s">
        <v>600</v>
      </c>
      <c r="T203" s="41" t="s">
        <v>1259</v>
      </c>
      <c r="U203" s="37" t="n">
        <v>69700000</v>
      </c>
      <c r="V203" s="42" t="s">
        <v>1260</v>
      </c>
      <c r="W203" s="42"/>
      <c r="X203" s="42"/>
      <c r="Y203" s="42"/>
    </row>
    <row r="204" customFormat="false" ht="15" hidden="false" customHeight="true" outlineLevel="0" collapsed="false">
      <c r="A204" s="25" t="s">
        <v>335</v>
      </c>
      <c r="B204" s="11" t="str">
        <f aca="false">IF(OR(A204="AC",A204="AM",A204="AP",A204="PA",A204="RO",A204="RR",A204="TO"),"Manaus/AM",IF(OR(A204="AL",A204="BA",A204="CE",A204="MA",A204="PB",A204="PE",A204="PI",A204="RN",A204="SE"),"Recife/PE",IF(OR(A204="MT",A204="MS",A204="GO",A204="DF"),"Campo Grande/MS",IF(OR(A204="SC",A204="PR",A204="RS",A204="MG",A204="ES",A204="SP",A204="RJ"),"Curitiba/PR","VERIFICAR UF"))))</f>
        <v>Manaus/AM</v>
      </c>
      <c r="C204" s="26"/>
      <c r="D204" s="27"/>
      <c r="E204" s="28" t="n">
        <f aca="false">IFERROR(INDEX('ANEXO IV - Kits por Polo'!$F$2:$F$615,MATCH($M204&amp;"|"&amp;$K204&amp;"|"&amp;$A204&amp;"|"&amp;$J204,'ANEXO IV - Kits por Polo'!$I$2:$I$615,0)),0)</f>
        <v>16</v>
      </c>
      <c r="F204" s="28" t="n">
        <f aca="false">IFERROR(INDEX('ANEXO IV - Kits por Polo'!$G$2:$G$615,MATCH($M204&amp;"|"&amp;$K204&amp;"|"&amp;$A204&amp;"|"&amp;$J204,'ANEXO IV - Kits por Polo'!$I$2:$I$615,0)),0)</f>
        <v>171745</v>
      </c>
      <c r="G204" s="29" t="s">
        <v>365</v>
      </c>
      <c r="H204" s="28" t="n">
        <f aca="false">IFERROR(INDEX('ANEXO IV - Kits por Polo'!$H$2:$H$615,MATCH($M204&amp;"|"&amp;$K204&amp;"|"&amp;$A204&amp;"|"&amp;$J204,'ANEXO IV - Kits por Polo'!$I$2:$I$615,0)),0)</f>
        <v>960.44</v>
      </c>
      <c r="I204" s="28" t="n">
        <f aca="false">MAX(F204/1000,H204*0.3)</f>
        <v>288.132</v>
      </c>
      <c r="J204" s="30" t="s">
        <v>1068</v>
      </c>
      <c r="K204" s="31" t="s">
        <v>1077</v>
      </c>
      <c r="L204" s="31" t="s">
        <v>1077</v>
      </c>
      <c r="M204" s="30" t="s">
        <v>1261</v>
      </c>
      <c r="N204" s="30" t="s">
        <v>1261</v>
      </c>
      <c r="O204" s="29" t="s">
        <v>1262</v>
      </c>
      <c r="P204" s="25" t="s">
        <v>1263</v>
      </c>
      <c r="Q204" s="32" t="n">
        <v>1.31366552069591</v>
      </c>
      <c r="R204" s="32" t="n">
        <v>-64.2094555656408</v>
      </c>
      <c r="S204" s="31" t="s">
        <v>600</v>
      </c>
      <c r="T204" s="33" t="s">
        <v>1264</v>
      </c>
      <c r="U204" s="29" t="n">
        <v>69700000</v>
      </c>
      <c r="V204" s="34" t="s">
        <v>1265</v>
      </c>
      <c r="W204" s="34"/>
      <c r="X204" s="34"/>
      <c r="Y204" s="34"/>
    </row>
    <row r="205" customFormat="false" ht="15" hidden="false" customHeight="true" outlineLevel="0" collapsed="false">
      <c r="A205" s="35" t="s">
        <v>335</v>
      </c>
      <c r="B205" s="11" t="str">
        <f aca="false">IF(OR(A205="AC",A205="AM",A205="AP",A205="PA",A205="RO",A205="RR",A205="TO"),"Manaus/AM",IF(OR(A205="AL",A205="BA",A205="CE",A205="MA",A205="PB",A205="PE",A205="PI",A205="RN",A205="SE"),"Recife/PE",IF(OR(A205="MT",A205="MS",A205="GO",A205="DF"),"Campo Grande/MS",IF(OR(A205="SC",A205="PR",A205="RS",A205="MG",A205="ES",A205="SP",A205="RJ"),"Curitiba/PR","VERIFICAR UF"))))</f>
        <v>Manaus/AM</v>
      </c>
      <c r="C205" s="26"/>
      <c r="D205" s="27"/>
      <c r="E205" s="36" t="n">
        <f aca="false">IFERROR(INDEX('ANEXO IV - Kits por Polo'!$F$2:$F$615,MATCH($M205&amp;"|"&amp;$K205&amp;"|"&amp;$A205&amp;"|"&amp;$J205,'ANEXO IV - Kits por Polo'!$I$2:$I$615,0)),0)</f>
        <v>6</v>
      </c>
      <c r="F205" s="36" t="n">
        <f aca="false">IFERROR(INDEX('ANEXO IV - Kits por Polo'!$G$2:$G$615,MATCH($M205&amp;"|"&amp;$K205&amp;"|"&amp;$A205&amp;"|"&amp;$J205,'ANEXO IV - Kits por Polo'!$I$2:$I$615,0)),0)</f>
        <v>59566</v>
      </c>
      <c r="G205" s="37" t="s">
        <v>397</v>
      </c>
      <c r="H205" s="36" t="n">
        <f aca="false">IFERROR(INDEX('ANEXO IV - Kits por Polo'!$H$2:$H$615,MATCH($M205&amp;"|"&amp;$K205&amp;"|"&amp;$A205&amp;"|"&amp;$J205,'ANEXO IV - Kits por Polo'!$I$2:$I$615,0)),0)</f>
        <v>335.4</v>
      </c>
      <c r="I205" s="36" t="n">
        <f aca="false">MAX(F205/1000,H205*0.3)</f>
        <v>100.62</v>
      </c>
      <c r="J205" s="38" t="s">
        <v>1068</v>
      </c>
      <c r="K205" s="39" t="s">
        <v>1077</v>
      </c>
      <c r="L205" s="39" t="s">
        <v>1077</v>
      </c>
      <c r="M205" s="38" t="s">
        <v>1266</v>
      </c>
      <c r="N205" s="38" t="s">
        <v>1266</v>
      </c>
      <c r="O205" s="37" t="s">
        <v>1267</v>
      </c>
      <c r="P205" s="35" t="s">
        <v>1268</v>
      </c>
      <c r="Q205" s="40" t="n">
        <v>1.01518068219277</v>
      </c>
      <c r="R205" s="40" t="n">
        <v>-65.0527581678537</v>
      </c>
      <c r="S205" s="39" t="s">
        <v>500</v>
      </c>
      <c r="T205" s="41" t="s">
        <v>1269</v>
      </c>
      <c r="U205" s="37" t="n">
        <v>69740000</v>
      </c>
      <c r="V205" s="42" t="s">
        <v>1270</v>
      </c>
      <c r="W205" s="42"/>
      <c r="X205" s="42"/>
      <c r="Y205" s="42"/>
    </row>
    <row r="206" customFormat="false" ht="15" hidden="false" customHeight="true" outlineLevel="0" collapsed="false">
      <c r="A206" s="25" t="s">
        <v>335</v>
      </c>
      <c r="B206" s="11" t="str">
        <f aca="false">IF(OR(A206="AC",A206="AM",A206="AP",A206="PA",A206="RO",A206="RR",A206="TO"),"Manaus/AM",IF(OR(A206="AL",A206="BA",A206="CE",A206="MA",A206="PB",A206="PE",A206="PI",A206="RN",A206="SE"),"Recife/PE",IF(OR(A206="MT",A206="MS",A206="GO",A206="DF"),"Campo Grande/MS",IF(OR(A206="SC",A206="PR",A206="RS",A206="MG",A206="ES",A206="SP",A206="RJ"),"Curitiba/PR","VERIFICAR UF"))))</f>
        <v>Manaus/AM</v>
      </c>
      <c r="C206" s="26"/>
      <c r="D206" s="27"/>
      <c r="E206" s="28" t="n">
        <f aca="false">IFERROR(INDEX('ANEXO IV - Kits por Polo'!$F$2:$F$615,MATCH($M206&amp;"|"&amp;$K206&amp;"|"&amp;$A206&amp;"|"&amp;$J206,'ANEXO IV - Kits por Polo'!$I$2:$I$615,0)),0)</f>
        <v>16</v>
      </c>
      <c r="F206" s="28" t="n">
        <f aca="false">IFERROR(INDEX('ANEXO IV - Kits por Polo'!$G$2:$G$615,MATCH($M206&amp;"|"&amp;$K206&amp;"|"&amp;$A206&amp;"|"&amp;$J206,'ANEXO IV - Kits por Polo'!$I$2:$I$615,0)),0)</f>
        <v>170715</v>
      </c>
      <c r="G206" s="29" t="s">
        <v>365</v>
      </c>
      <c r="H206" s="28" t="n">
        <f aca="false">IFERROR(INDEX('ANEXO IV - Kits por Polo'!$H$2:$H$615,MATCH($M206&amp;"|"&amp;$K206&amp;"|"&amp;$A206&amp;"|"&amp;$J206,'ANEXO IV - Kits por Polo'!$I$2:$I$615,0)),0)</f>
        <v>953.16</v>
      </c>
      <c r="I206" s="28" t="n">
        <f aca="false">MAX(F206/1000,H206*0.3)</f>
        <v>285.948</v>
      </c>
      <c r="J206" s="30" t="s">
        <v>1068</v>
      </c>
      <c r="K206" s="31" t="s">
        <v>1077</v>
      </c>
      <c r="L206" s="31" t="s">
        <v>1077</v>
      </c>
      <c r="M206" s="30" t="s">
        <v>1271</v>
      </c>
      <c r="N206" s="30" t="s">
        <v>1271</v>
      </c>
      <c r="O206" s="29" t="s">
        <v>1272</v>
      </c>
      <c r="P206" s="25" t="s">
        <v>1273</v>
      </c>
      <c r="Q206" s="32" t="n">
        <v>1.5050006859382</v>
      </c>
      <c r="R206" s="32" t="n">
        <v>-63.3641123487334</v>
      </c>
      <c r="S206" s="31" t="s">
        <v>600</v>
      </c>
      <c r="T206" s="33" t="s">
        <v>1274</v>
      </c>
      <c r="U206" s="29" t="n">
        <v>69700000</v>
      </c>
      <c r="V206" s="34" t="s">
        <v>1275</v>
      </c>
      <c r="W206" s="34"/>
      <c r="X206" s="34"/>
      <c r="Y206" s="34"/>
    </row>
    <row r="207" customFormat="false" ht="15" hidden="false" customHeight="true" outlineLevel="0" collapsed="false">
      <c r="A207" s="35" t="s">
        <v>335</v>
      </c>
      <c r="B207" s="11" t="str">
        <f aca="false">IF(OR(A207="AC",A207="AM",A207="AP",A207="PA",A207="RO",A207="RR",A207="TO"),"Manaus/AM",IF(OR(A207="AL",A207="BA",A207="CE",A207="MA",A207="PB",A207="PE",A207="PI",A207="RN",A207="SE"),"Recife/PE",IF(OR(A207="MT",A207="MS",A207="GO",A207="DF"),"Campo Grande/MS",IF(OR(A207="SC",A207="PR",A207="RS",A207="MG",A207="ES",A207="SP",A207="RJ"),"Curitiba/PR","VERIFICAR UF"))))</f>
        <v>Manaus/AM</v>
      </c>
      <c r="C207" s="26"/>
      <c r="D207" s="27"/>
      <c r="E207" s="36" t="n">
        <f aca="false">IFERROR(INDEX('ANEXO IV - Kits por Polo'!$F$2:$F$615,MATCH($M207&amp;"|"&amp;$K207&amp;"|"&amp;$A207&amp;"|"&amp;$J207,'ANEXO IV - Kits por Polo'!$I$2:$I$615,0)),0)</f>
        <v>10</v>
      </c>
      <c r="F207" s="36" t="n">
        <f aca="false">IFERROR(INDEX('ANEXO IV - Kits por Polo'!$G$2:$G$615,MATCH($M207&amp;"|"&amp;$K207&amp;"|"&amp;$A207&amp;"|"&amp;$J207,'ANEXO IV - Kits por Polo'!$I$2:$I$615,0)),0)</f>
        <v>105213</v>
      </c>
      <c r="G207" s="37" t="s">
        <v>365</v>
      </c>
      <c r="H207" s="37" t="n">
        <f aca="false">IFERROR(INDEX('ANEXO IV - Kits por Polo'!$H$2:$H$615,MATCH($M207&amp;"|"&amp;$K207&amp;"|"&amp;$A207&amp;"|"&amp;$J207,'ANEXO IV - Kits por Polo'!$I$2:$I$615,0)),0)</f>
        <v>588.38</v>
      </c>
      <c r="I207" s="37" t="n">
        <f aca="false">MAX(F207/1000,H207*0.3)</f>
        <v>176.514</v>
      </c>
      <c r="J207" s="38" t="s">
        <v>1068</v>
      </c>
      <c r="K207" s="39" t="s">
        <v>1077</v>
      </c>
      <c r="L207" s="39" t="s">
        <v>1077</v>
      </c>
      <c r="M207" s="38" t="s">
        <v>1276</v>
      </c>
      <c r="N207" s="38" t="s">
        <v>1276</v>
      </c>
      <c r="O207" s="37" t="s">
        <v>1277</v>
      </c>
      <c r="P207" s="35" t="s">
        <v>1278</v>
      </c>
      <c r="Q207" s="40" t="n">
        <v>1.51806781130447</v>
      </c>
      <c r="R207" s="40" t="n">
        <v>-63.4493779595768</v>
      </c>
      <c r="S207" s="39" t="s">
        <v>600</v>
      </c>
      <c r="T207" s="41" t="s">
        <v>1279</v>
      </c>
      <c r="U207" s="37" t="n">
        <v>69700000</v>
      </c>
      <c r="V207" s="42" t="s">
        <v>1280</v>
      </c>
      <c r="W207" s="42"/>
      <c r="X207" s="42"/>
      <c r="Y207" s="42"/>
    </row>
    <row r="208" customFormat="false" ht="15" hidden="false" customHeight="true" outlineLevel="0" collapsed="false">
      <c r="A208" s="25" t="s">
        <v>335</v>
      </c>
      <c r="B208" s="11" t="str">
        <f aca="false">IF(OR(A208="AC",A208="AM",A208="AP",A208="PA",A208="RO",A208="RR",A208="TO"),"Manaus/AM",IF(OR(A208="AL",A208="BA",A208="CE",A208="MA",A208="PB",A208="PE",A208="PI",A208="RN",A208="SE"),"Recife/PE",IF(OR(A208="MT",A208="MS",A208="GO",A208="DF"),"Campo Grande/MS",IF(OR(A208="SC",A208="PR",A208="RS",A208="MG",A208="ES",A208="SP",A208="RJ"),"Curitiba/PR","VERIFICAR UF"))))</f>
        <v>Manaus/AM</v>
      </c>
      <c r="C208" s="26"/>
      <c r="D208" s="27"/>
      <c r="E208" s="29" t="n">
        <f aca="false">IFERROR(INDEX('ANEXO IV - Kits por Polo'!$F$2:$F$615,MATCH($M208&amp;"|"&amp;$K208&amp;"|"&amp;$A208&amp;"|"&amp;$J208,'ANEXO IV - Kits por Polo'!$I$2:$I$615,0)),0)</f>
        <v>14</v>
      </c>
      <c r="F208" s="28" t="n">
        <f aca="false">IFERROR(INDEX('ANEXO IV - Kits por Polo'!$G$2:$G$615,MATCH($M208&amp;"|"&amp;$K208&amp;"|"&amp;$A208&amp;"|"&amp;$J208,'ANEXO IV - Kits por Polo'!$I$2:$I$615,0)),0)</f>
        <v>140634</v>
      </c>
      <c r="G208" s="29" t="s">
        <v>365</v>
      </c>
      <c r="H208" s="29" t="n">
        <f aca="false">IFERROR(INDEX('ANEXO IV - Kits por Polo'!$H$2:$H$615,MATCH($M208&amp;"|"&amp;$K208&amp;"|"&amp;$A208&amp;"|"&amp;$J208,'ANEXO IV - Kits por Polo'!$I$2:$I$615,0)),0)</f>
        <v>798.785</v>
      </c>
      <c r="I208" s="29" t="n">
        <f aca="false">MAX(F208/1000,H208*0.3)</f>
        <v>239.6355</v>
      </c>
      <c r="J208" s="30" t="s">
        <v>1068</v>
      </c>
      <c r="K208" s="31" t="s">
        <v>1077</v>
      </c>
      <c r="L208" s="31" t="s">
        <v>1077</v>
      </c>
      <c r="M208" s="30" t="s">
        <v>1281</v>
      </c>
      <c r="N208" s="30" t="s">
        <v>1281</v>
      </c>
      <c r="O208" s="29" t="s">
        <v>1282</v>
      </c>
      <c r="P208" s="25" t="s">
        <v>1283</v>
      </c>
      <c r="Q208" s="32" t="n">
        <v>1.95105238399251</v>
      </c>
      <c r="R208" s="32" t="n">
        <v>-63.7343082674459</v>
      </c>
      <c r="S208" s="31" t="s">
        <v>600</v>
      </c>
      <c r="T208" s="33" t="s">
        <v>1284</v>
      </c>
      <c r="U208" s="29" t="n">
        <v>69700000</v>
      </c>
      <c r="V208" s="34" t="s">
        <v>1285</v>
      </c>
      <c r="W208" s="34"/>
      <c r="X208" s="34"/>
      <c r="Y208" s="34"/>
    </row>
    <row r="209" customFormat="false" ht="15" hidden="false" customHeight="true" outlineLevel="0" collapsed="false">
      <c r="A209" s="35" t="s">
        <v>1286</v>
      </c>
      <c r="B209" s="11" t="str">
        <f aca="false">IF(OR(A209="AC",A209="AM",A209="AP",A209="PA",A209="RO",A209="RR",A209="TO"),"Manaus/AM",IF(OR(A209="AL",A209="BA",A209="CE",A209="MA",A209="PB",A209="PE",A209="PI",A209="RN",A209="SE"),"Recife/PE",IF(OR(A209="MT",A209="MS",A209="GO",A209="DF"),"Campo Grande/MS",IF(OR(A209="SC",A209="PR",A209="RS",A209="MG",A209="ES",A209="SP",A209="RJ"),"Curitiba/PR","VERIFICAR UF"))))</f>
        <v>Manaus/AM</v>
      </c>
      <c r="C209" s="26"/>
      <c r="D209" s="27"/>
      <c r="E209" s="37" t="n">
        <f aca="false">IFERROR(INDEX('ANEXO IV - Kits por Polo'!$F$2:$F$615,MATCH($M209&amp;"|"&amp;$K209&amp;"|"&amp;$A209&amp;"|"&amp;$J209,'ANEXO IV - Kits por Polo'!$I$2:$I$615,0)),0)</f>
        <v>49</v>
      </c>
      <c r="F209" s="36" t="n">
        <f aca="false">IFERROR(INDEX('ANEXO IV - Kits por Polo'!$G$2:$G$615,MATCH($M209&amp;"|"&amp;$K209&amp;"|"&amp;$A209&amp;"|"&amp;$J209,'ANEXO IV - Kits por Polo'!$I$2:$I$615,0)),0)</f>
        <v>513168</v>
      </c>
      <c r="G209" s="37" t="s">
        <v>1287</v>
      </c>
      <c r="H209" s="37" t="n">
        <f aca="false">IFERROR(INDEX('ANEXO IV - Kits por Polo'!$H$2:$H$615,MATCH($M209&amp;"|"&amp;$K209&amp;"|"&amp;$A209&amp;"|"&amp;$J209,'ANEXO IV - Kits por Polo'!$I$2:$I$615,0)),0)</f>
        <v>2871.31</v>
      </c>
      <c r="I209" s="37" t="n">
        <f aca="false">MAX(F209/1000,H209*0.3)</f>
        <v>861.393</v>
      </c>
      <c r="J209" s="38" t="s">
        <v>1288</v>
      </c>
      <c r="K209" s="39" t="s">
        <v>158</v>
      </c>
      <c r="L209" s="39" t="s">
        <v>159</v>
      </c>
      <c r="M209" s="38" t="s">
        <v>1289</v>
      </c>
      <c r="N209" s="38" t="s">
        <v>1289</v>
      </c>
      <c r="O209" s="37" t="s">
        <v>1290</v>
      </c>
      <c r="P209" s="35" t="s">
        <v>1291</v>
      </c>
      <c r="Q209" s="40" t="n">
        <v>1.11204440197043</v>
      </c>
      <c r="R209" s="40" t="n">
        <v>-52.5801660785563</v>
      </c>
      <c r="S209" s="39" t="s">
        <v>176</v>
      </c>
      <c r="T209" s="41" t="s">
        <v>1292</v>
      </c>
      <c r="U209" s="37" t="n">
        <v>68945000</v>
      </c>
      <c r="V209" s="42" t="s">
        <v>1293</v>
      </c>
      <c r="W209" s="42"/>
      <c r="X209" s="42"/>
      <c r="Y209" s="42"/>
    </row>
    <row r="210" customFormat="false" ht="15" hidden="false" customHeight="true" outlineLevel="0" collapsed="false">
      <c r="A210" s="25" t="s">
        <v>1286</v>
      </c>
      <c r="B210" s="11" t="str">
        <f aca="false">IF(OR(A210="AC",A210="AM",A210="AP",A210="PA",A210="RO",A210="RR",A210="TO"),"Manaus/AM",IF(OR(A210="AL",A210="BA",A210="CE",A210="MA",A210="PB",A210="PE",A210="PI",A210="RN",A210="SE"),"Recife/PE",IF(OR(A210="MT",A210="MS",A210="GO",A210="DF"),"Campo Grande/MS",IF(OR(A210="SC",A210="PR",A210="RS",A210="MG",A210="ES",A210="SP",A210="RJ"),"Curitiba/PR","VERIFICAR UF"))))</f>
        <v>Manaus/AM</v>
      </c>
      <c r="C210" s="26"/>
      <c r="D210" s="27"/>
      <c r="E210" s="29" t="n">
        <f aca="false">IFERROR(INDEX('ANEXO IV - Kits por Polo'!$F$2:$F$615,MATCH($M210&amp;"|"&amp;$K210&amp;"|"&amp;$A210&amp;"|"&amp;$J210,'ANEXO IV - Kits por Polo'!$I$2:$I$615,0)),0)</f>
        <v>30</v>
      </c>
      <c r="F210" s="28" t="n">
        <f aca="false">IFERROR(INDEX('ANEXO IV - Kits por Polo'!$G$2:$G$615,MATCH($M210&amp;"|"&amp;$K210&amp;"|"&amp;$A210&amp;"|"&amp;$J210,'ANEXO IV - Kits por Polo'!$I$2:$I$615,0)),0)</f>
        <v>285958</v>
      </c>
      <c r="G210" s="29" t="s">
        <v>1294</v>
      </c>
      <c r="H210" s="28" t="n">
        <f aca="false">IFERROR(INDEX('ANEXO IV - Kits por Polo'!$H$2:$H$615,MATCH($M210&amp;"|"&amp;$K210&amp;"|"&amp;$A210&amp;"|"&amp;$J210,'ANEXO IV - Kits por Polo'!$I$2:$I$615,0)),0)</f>
        <v>1618.24</v>
      </c>
      <c r="I210" s="28" t="n">
        <f aca="false">MAX(F210/1000,H210*0.3)</f>
        <v>485.472</v>
      </c>
      <c r="J210" s="30" t="s">
        <v>1288</v>
      </c>
      <c r="K210" s="31" t="s">
        <v>158</v>
      </c>
      <c r="L210" s="31" t="s">
        <v>159</v>
      </c>
      <c r="M210" s="30" t="s">
        <v>1295</v>
      </c>
      <c r="N210" s="30" t="s">
        <v>1295</v>
      </c>
      <c r="O210" s="29" t="s">
        <v>1296</v>
      </c>
      <c r="P210" s="25" t="s">
        <v>1297</v>
      </c>
      <c r="Q210" s="32" t="n">
        <v>3.37913820545722</v>
      </c>
      <c r="R210" s="32" t="n">
        <v>-51.2974475155824</v>
      </c>
      <c r="S210" s="31" t="s">
        <v>235</v>
      </c>
      <c r="T210" s="33" t="s">
        <v>1298</v>
      </c>
      <c r="U210" s="29" t="n">
        <v>68980000</v>
      </c>
      <c r="V210" s="34" t="s">
        <v>1299</v>
      </c>
      <c r="W210" s="34"/>
      <c r="X210" s="34"/>
      <c r="Y210" s="34"/>
    </row>
    <row r="211" customFormat="false" ht="15" hidden="false" customHeight="true" outlineLevel="0" collapsed="false">
      <c r="A211" s="35" t="s">
        <v>1286</v>
      </c>
      <c r="B211" s="11" t="str">
        <f aca="false">IF(OR(A211="AC",A211="AM",A211="AP",A211="PA",A211="RO",A211="RR",A211="TO"),"Manaus/AM",IF(OR(A211="AL",A211="BA",A211="CE",A211="MA",A211="PB",A211="PE",A211="PI",A211="RN",A211="SE"),"Recife/PE",IF(OR(A211="MT",A211="MS",A211="GO",A211="DF"),"Campo Grande/MS",IF(OR(A211="SC",A211="PR",A211="RS",A211="MG",A211="ES",A211="SP",A211="RJ"),"Curitiba/PR","VERIFICAR UF"))))</f>
        <v>Manaus/AM</v>
      </c>
      <c r="C211" s="26"/>
      <c r="D211" s="27"/>
      <c r="E211" s="36" t="n">
        <f aca="false">IFERROR(INDEX('ANEXO IV - Kits por Polo'!$F$2:$F$615,MATCH($M211&amp;"|"&amp;$K211&amp;"|"&amp;$A211&amp;"|"&amp;$J211,'ANEXO IV - Kits por Polo'!$I$2:$I$615,0)),0)</f>
        <v>32</v>
      </c>
      <c r="F211" s="36" t="n">
        <f aca="false">IFERROR(INDEX('ANEXO IV - Kits por Polo'!$G$2:$G$615,MATCH($M211&amp;"|"&amp;$K211&amp;"|"&amp;$A211&amp;"|"&amp;$J211,'ANEXO IV - Kits por Polo'!$I$2:$I$615,0)),0)</f>
        <v>335494</v>
      </c>
      <c r="G211" s="37" t="s">
        <v>1294</v>
      </c>
      <c r="H211" s="36" t="n">
        <f aca="false">IFERROR(INDEX('ANEXO IV - Kits por Polo'!$H$2:$H$615,MATCH($M211&amp;"|"&amp;$K211&amp;"|"&amp;$A211&amp;"|"&amp;$J211,'ANEXO IV - Kits por Polo'!$I$2:$I$615,0)),0)</f>
        <v>1876.94</v>
      </c>
      <c r="I211" s="36" t="n">
        <f aca="false">MAX(F211/1000,H211*0.3)</f>
        <v>563.082</v>
      </c>
      <c r="J211" s="38" t="s">
        <v>1288</v>
      </c>
      <c r="K211" s="39" t="s">
        <v>158</v>
      </c>
      <c r="L211" s="39" t="s">
        <v>159</v>
      </c>
      <c r="M211" s="38" t="s">
        <v>1300</v>
      </c>
      <c r="N211" s="38" t="s">
        <v>1300</v>
      </c>
      <c r="O211" s="37" t="s">
        <v>1301</v>
      </c>
      <c r="P211" s="35" t="s">
        <v>1302</v>
      </c>
      <c r="Q211" s="40" t="n">
        <v>3.49015555555556</v>
      </c>
      <c r="R211" s="40" t="n">
        <v>-51.4813222222222</v>
      </c>
      <c r="S211" s="39" t="s">
        <v>235</v>
      </c>
      <c r="T211" s="41" t="s">
        <v>1303</v>
      </c>
      <c r="U211" s="37" t="n">
        <v>68980000</v>
      </c>
      <c r="V211" s="42" t="s">
        <v>1304</v>
      </c>
      <c r="W211" s="42"/>
      <c r="X211" s="42"/>
      <c r="Y211" s="42"/>
    </row>
    <row r="212" customFormat="false" ht="15" hidden="false" customHeight="true" outlineLevel="0" collapsed="false">
      <c r="A212" s="25" t="s">
        <v>1286</v>
      </c>
      <c r="B212" s="11" t="str">
        <f aca="false">IF(OR(A212="AC",A212="AM",A212="AP",A212="PA",A212="RO",A212="RR",A212="TO"),"Manaus/AM",IF(OR(A212="AL",A212="BA",A212="CE",A212="MA",A212="PB",A212="PE",A212="PI",A212="RN",A212="SE"),"Recife/PE",IF(OR(A212="MT",A212="MS",A212="GO",A212="DF"),"Campo Grande/MS",IF(OR(A212="SC",A212="PR",A212="RS",A212="MG",A212="ES",A212="SP",A212="RJ"),"Curitiba/PR","VERIFICAR UF"))))</f>
        <v>Manaus/AM</v>
      </c>
      <c r="C212" s="26"/>
      <c r="D212" s="27"/>
      <c r="E212" s="28" t="n">
        <f aca="false">IFERROR(INDEX('ANEXO IV - Kits por Polo'!$F$2:$F$615,MATCH($M212&amp;"|"&amp;$K212&amp;"|"&amp;$A212&amp;"|"&amp;$J212,'ANEXO IV - Kits por Polo'!$I$2:$I$615,0)),0)</f>
        <v>30</v>
      </c>
      <c r="F212" s="28" t="n">
        <f aca="false">IFERROR(INDEX('ANEXO IV - Kits por Polo'!$G$2:$G$615,MATCH($M212&amp;"|"&amp;$K212&amp;"|"&amp;$A212&amp;"|"&amp;$J212,'ANEXO IV - Kits por Polo'!$I$2:$I$615,0)),0)</f>
        <v>232120</v>
      </c>
      <c r="G212" s="29" t="s">
        <v>877</v>
      </c>
      <c r="H212" s="28" t="n">
        <f aca="false">IFERROR(INDEX('ANEXO IV - Kits por Polo'!$H$2:$H$615,MATCH($M212&amp;"|"&amp;$K212&amp;"|"&amp;$A212&amp;"|"&amp;$J212,'ANEXO IV - Kits por Polo'!$I$2:$I$615,0)),0)</f>
        <v>1346.865</v>
      </c>
      <c r="I212" s="28" t="n">
        <f aca="false">MAX(F212/1000,H212*0.3)</f>
        <v>404.0595</v>
      </c>
      <c r="J212" s="30" t="s">
        <v>1288</v>
      </c>
      <c r="K212" s="31" t="s">
        <v>136</v>
      </c>
      <c r="L212" s="31" t="s">
        <v>152</v>
      </c>
      <c r="M212" s="30" t="s">
        <v>877</v>
      </c>
      <c r="N212" s="30" t="s">
        <v>1305</v>
      </c>
      <c r="O212" s="29" t="s">
        <v>1306</v>
      </c>
      <c r="P212" s="25" t="s">
        <v>1307</v>
      </c>
      <c r="Q212" s="32" t="n">
        <v>0.0298727441706006</v>
      </c>
      <c r="R212" s="32" t="n">
        <v>-51.0633228536735</v>
      </c>
      <c r="S212" s="31" t="s">
        <v>155</v>
      </c>
      <c r="T212" s="33" t="s">
        <v>1308</v>
      </c>
      <c r="U212" s="29" t="n">
        <v>68900116</v>
      </c>
      <c r="V212" s="34" t="s">
        <v>1309</v>
      </c>
      <c r="W212" s="34"/>
      <c r="X212" s="34"/>
      <c r="Y212" s="34"/>
    </row>
    <row r="213" customFormat="false" ht="15" hidden="false" customHeight="true" outlineLevel="0" collapsed="false">
      <c r="A213" s="35" t="s">
        <v>1286</v>
      </c>
      <c r="B213" s="11" t="str">
        <f aca="false">IF(OR(A213="AC",A213="AM",A213="AP",A213="PA",A213="RO",A213="RR",A213="TO"),"Manaus/AM",IF(OR(A213="AL",A213="BA",A213="CE",A213="MA",A213="PB",A213="PE",A213="PI",A213="RN",A213="SE"),"Recife/PE",IF(OR(A213="MT",A213="MS",A213="GO",A213="DF"),"Campo Grande/MS",IF(OR(A213="SC",A213="PR",A213="RS",A213="MG",A213="ES",A213="SP",A213="RJ"),"Curitiba/PR","VERIFICAR UF"))))</f>
        <v>Manaus/AM</v>
      </c>
      <c r="C213" s="26"/>
      <c r="D213" s="27"/>
      <c r="E213" s="36" t="n">
        <f aca="false">IFERROR(INDEX('ANEXO IV - Kits por Polo'!$F$2:$F$615,MATCH($M213&amp;"|"&amp;$K213&amp;"|"&amp;$A213&amp;"|"&amp;$J213,'ANEXO IV - Kits por Polo'!$I$2:$I$615,0)),0)</f>
        <v>29</v>
      </c>
      <c r="F213" s="36" t="n">
        <f aca="false">IFERROR(INDEX('ANEXO IV - Kits por Polo'!$G$2:$G$615,MATCH($M213&amp;"|"&amp;$K213&amp;"|"&amp;$A213&amp;"|"&amp;$J213,'ANEXO IV - Kits por Polo'!$I$2:$I$615,0)),0)</f>
        <v>201831</v>
      </c>
      <c r="G213" s="37" t="s">
        <v>877</v>
      </c>
      <c r="H213" s="36" t="n">
        <f aca="false">IFERROR(INDEX('ANEXO IV - Kits por Polo'!$H$2:$H$615,MATCH($M213&amp;"|"&amp;$K213&amp;"|"&amp;$A213&amp;"|"&amp;$J213,'ANEXO IV - Kits por Polo'!$I$2:$I$615,0)),0)</f>
        <v>1195.09</v>
      </c>
      <c r="I213" s="36" t="n">
        <f aca="false">MAX(F213/1000,H213*0.3)</f>
        <v>358.527</v>
      </c>
      <c r="J213" s="38" t="s">
        <v>1288</v>
      </c>
      <c r="K213" s="39" t="s">
        <v>187</v>
      </c>
      <c r="L213" s="39" t="s">
        <v>187</v>
      </c>
      <c r="M213" s="38" t="s">
        <v>877</v>
      </c>
      <c r="N213" s="38" t="s">
        <v>1310</v>
      </c>
      <c r="O213" s="37" t="s">
        <v>1311</v>
      </c>
      <c r="P213" s="35" t="s">
        <v>1312</v>
      </c>
      <c r="Q213" s="40" t="n">
        <v>0.0387788990935227</v>
      </c>
      <c r="R213" s="40" t="n">
        <v>-51.0887233905122</v>
      </c>
      <c r="S213" s="39" t="s">
        <v>155</v>
      </c>
      <c r="T213" s="41" t="s">
        <v>1313</v>
      </c>
      <c r="U213" s="37" t="n">
        <v>68906620</v>
      </c>
      <c r="V213" s="42" t="s">
        <v>1314</v>
      </c>
      <c r="W213" s="42"/>
      <c r="X213" s="42"/>
      <c r="Y213" s="42"/>
    </row>
    <row r="214" customFormat="false" ht="15" hidden="false" customHeight="true" outlineLevel="0" collapsed="false">
      <c r="A214" s="25" t="s">
        <v>1286</v>
      </c>
      <c r="B214" s="11" t="str">
        <f aca="false">IF(OR(A214="AC",A214="AM",A214="AP",A214="PA",A214="RO",A214="RR",A214="TO"),"Manaus/AM",IF(OR(A214="AL",A214="BA",A214="CE",A214="MA",A214="PB",A214="PE",A214="PI",A214="RN",A214="SE"),"Recife/PE",IF(OR(A214="MT",A214="MS",A214="GO",A214="DF"),"Campo Grande/MS",IF(OR(A214="SC",A214="PR",A214="RS",A214="MG",A214="ES",A214="SP",A214="RJ"),"Curitiba/PR","VERIFICAR UF"))))</f>
        <v>Manaus/AM</v>
      </c>
      <c r="C214" s="26"/>
      <c r="D214" s="27"/>
      <c r="E214" s="28" t="n">
        <f aca="false">IFERROR(INDEX('ANEXO IV - Kits por Polo'!$F$2:$F$615,MATCH($M214&amp;"|"&amp;$K214&amp;"|"&amp;$A214&amp;"|"&amp;$J214,'ANEXO IV - Kits por Polo'!$I$2:$I$615,0)),0)</f>
        <v>100</v>
      </c>
      <c r="F214" s="28" t="n">
        <f aca="false">IFERROR(INDEX('ANEXO IV - Kits por Polo'!$G$2:$G$615,MATCH($M214&amp;"|"&amp;$K214&amp;"|"&amp;$A214&amp;"|"&amp;$J214,'ANEXO IV - Kits por Polo'!$I$2:$I$615,0)),0)</f>
        <v>1034320</v>
      </c>
      <c r="G214" s="29" t="s">
        <v>1294</v>
      </c>
      <c r="H214" s="28" t="n">
        <f aca="false">IFERROR(INDEX('ANEXO IV - Kits por Polo'!$H$2:$H$615,MATCH($M214&amp;"|"&amp;$K214&amp;"|"&amp;$A214&amp;"|"&amp;$J214,'ANEXO IV - Kits por Polo'!$I$2:$I$615,0)),0)</f>
        <v>5795.66</v>
      </c>
      <c r="I214" s="28" t="n">
        <f aca="false">MAX(F214/1000,H214*0.3)</f>
        <v>1738.698</v>
      </c>
      <c r="J214" s="30" t="s">
        <v>1288</v>
      </c>
      <c r="K214" s="31" t="s">
        <v>158</v>
      </c>
      <c r="L214" s="31" t="s">
        <v>159</v>
      </c>
      <c r="M214" s="30" t="s">
        <v>1315</v>
      </c>
      <c r="N214" s="30" t="s">
        <v>1315</v>
      </c>
      <c r="O214" s="29" t="s">
        <v>1316</v>
      </c>
      <c r="P214" s="25" t="s">
        <v>1317</v>
      </c>
      <c r="Q214" s="32" t="n">
        <v>3.725947048334</v>
      </c>
      <c r="R214" s="32" t="n">
        <v>-51.7254644790096</v>
      </c>
      <c r="S214" s="31" t="s">
        <v>155</v>
      </c>
      <c r="T214" s="33" t="s">
        <v>1318</v>
      </c>
      <c r="U214" s="29" t="n">
        <v>68980000</v>
      </c>
      <c r="V214" s="34" t="s">
        <v>1319</v>
      </c>
      <c r="W214" s="34"/>
      <c r="X214" s="34"/>
      <c r="Y214" s="34"/>
    </row>
    <row r="215" customFormat="false" ht="15" hidden="false" customHeight="true" outlineLevel="0" collapsed="false">
      <c r="A215" s="35" t="s">
        <v>1286</v>
      </c>
      <c r="B215" s="11" t="str">
        <f aca="false">IF(OR(A215="AC",A215="AM",A215="AP",A215="PA",A215="RO",A215="RR",A215="TO"),"Manaus/AM",IF(OR(A215="AL",A215="BA",A215="CE",A215="MA",A215="PB",A215="PE",A215="PI",A215="RN",A215="SE"),"Recife/PE",IF(OR(A215="MT",A215="MS",A215="GO",A215="DF"),"Campo Grande/MS",IF(OR(A215="SC",A215="PR",A215="RS",A215="MG",A215="ES",A215="SP",A215="RJ"),"Curitiba/PR","VERIFICAR UF"))))</f>
        <v>Manaus/AM</v>
      </c>
      <c r="C215" s="26"/>
      <c r="D215" s="27"/>
      <c r="E215" s="36" t="n">
        <f aca="false">IFERROR(INDEX('ANEXO IV - Kits por Polo'!$F$2:$F$615,MATCH($M215&amp;"|"&amp;$K215&amp;"|"&amp;$A215&amp;"|"&amp;$J215,'ANEXO IV - Kits por Polo'!$I$2:$I$615,0)),0)</f>
        <v>23</v>
      </c>
      <c r="F215" s="36" t="n">
        <f aca="false">IFERROR(INDEX('ANEXO IV - Kits por Polo'!$G$2:$G$615,MATCH($M215&amp;"|"&amp;$K215&amp;"|"&amp;$A215&amp;"|"&amp;$J215,'ANEXO IV - Kits por Polo'!$I$2:$I$615,0)),0)</f>
        <v>160073</v>
      </c>
      <c r="G215" s="37" t="s">
        <v>1294</v>
      </c>
      <c r="H215" s="36" t="n">
        <f aca="false">IFERROR(INDEX('ANEXO IV - Kits por Polo'!$H$2:$H$615,MATCH($M215&amp;"|"&amp;$K215&amp;"|"&amp;$A215&amp;"|"&amp;$J215,'ANEXO IV - Kits por Polo'!$I$2:$I$615,0)),0)</f>
        <v>947.83</v>
      </c>
      <c r="I215" s="36" t="n">
        <f aca="false">MAX(F215/1000,H215*0.3)</f>
        <v>284.349</v>
      </c>
      <c r="J215" s="38" t="s">
        <v>1288</v>
      </c>
      <c r="K215" s="39" t="s">
        <v>187</v>
      </c>
      <c r="L215" s="39" t="s">
        <v>187</v>
      </c>
      <c r="M215" s="38" t="s">
        <v>1294</v>
      </c>
      <c r="N215" s="38" t="s">
        <v>1320</v>
      </c>
      <c r="O215" s="37" t="s">
        <v>1321</v>
      </c>
      <c r="P215" s="35" t="s">
        <v>1322</v>
      </c>
      <c r="Q215" s="40" t="n">
        <v>3.84400944707967</v>
      </c>
      <c r="R215" s="40" t="n">
        <v>-51.8366963180914</v>
      </c>
      <c r="S215" s="39" t="s">
        <v>155</v>
      </c>
      <c r="T215" s="41" t="s">
        <v>1323</v>
      </c>
      <c r="U215" s="37" t="n">
        <v>68980000</v>
      </c>
      <c r="V215" s="42" t="s">
        <v>1324</v>
      </c>
      <c r="W215" s="42"/>
      <c r="X215" s="42"/>
      <c r="Y215" s="42"/>
    </row>
    <row r="216" customFormat="false" ht="15" hidden="false" customHeight="true" outlineLevel="0" collapsed="false">
      <c r="A216" s="25" t="s">
        <v>1325</v>
      </c>
      <c r="B216" s="11" t="str">
        <f aca="false">IF(OR(A216="AC",A216="AM",A216="AP",A216="PA",A216="RO",A216="RR",A216="TO"),"Manaus/AM",IF(OR(A216="AL",A216="BA",A216="CE",A216="MA",A216="PB",A216="PE",A216="PI",A216="RN",A216="SE"),"Recife/PE",IF(OR(A216="MT",A216="MS",A216="GO",A216="DF"),"Campo Grande/MS",IF(OR(A216="SC",A216="PR",A216="RS",A216="MG",A216="ES",A216="SP",A216="RJ"),"Curitiba/PR","VERIFICAR UF"))))</f>
        <v>Recife/PE</v>
      </c>
      <c r="C216" s="26"/>
      <c r="D216" s="27"/>
      <c r="E216" s="28" t="n">
        <f aca="false">IFERROR(INDEX('ANEXO IV - Kits por Polo'!$F$2:$F$615,MATCH($M216&amp;"|"&amp;$K216&amp;"|"&amp;$A216&amp;"|"&amp;$J216,'ANEXO IV - Kits por Polo'!$I$2:$I$615,0)),0)</f>
        <v>19</v>
      </c>
      <c r="F216" s="28" t="n">
        <f aca="false">IFERROR(INDEX('ANEXO IV - Kits por Polo'!$G$2:$G$615,MATCH($M216&amp;"|"&amp;$K216&amp;"|"&amp;$A216&amp;"|"&amp;$J216,'ANEXO IV - Kits por Polo'!$I$2:$I$615,0)),0)</f>
        <v>132234</v>
      </c>
      <c r="G216" s="29" t="s">
        <v>1326</v>
      </c>
      <c r="H216" s="28" t="n">
        <f aca="false">IFERROR(INDEX('ANEXO IV - Kits por Polo'!$H$2:$H$615,MATCH($M216&amp;"|"&amp;$K216&amp;"|"&amp;$A216&amp;"|"&amp;$J216,'ANEXO IV - Kits por Polo'!$I$2:$I$615,0)),0)</f>
        <v>782.99</v>
      </c>
      <c r="I216" s="28" t="n">
        <f aca="false">MAX(F216/1000,H216*0.3)</f>
        <v>234.897</v>
      </c>
      <c r="J216" s="30" t="s">
        <v>1327</v>
      </c>
      <c r="K216" s="31" t="s">
        <v>187</v>
      </c>
      <c r="L216" s="31" t="s">
        <v>187</v>
      </c>
      <c r="M216" s="30" t="s">
        <v>1327</v>
      </c>
      <c r="N216" s="30" t="s">
        <v>1328</v>
      </c>
      <c r="O216" s="29" t="s">
        <v>112</v>
      </c>
      <c r="P216" s="25" t="s">
        <v>1329</v>
      </c>
      <c r="Q216" s="32" t="n">
        <v>-12.9516249552301</v>
      </c>
      <c r="R216" s="32" t="n">
        <v>-38.3541217407928</v>
      </c>
      <c r="S216" s="31" t="s">
        <v>155</v>
      </c>
      <c r="T216" s="33" t="s">
        <v>1330</v>
      </c>
      <c r="U216" s="29" t="n">
        <v>41635480</v>
      </c>
      <c r="V216" s="34" t="s">
        <v>1331</v>
      </c>
      <c r="W216" s="34"/>
      <c r="X216" s="34"/>
      <c r="Y216" s="34"/>
    </row>
    <row r="217" customFormat="false" ht="15" hidden="false" customHeight="true" outlineLevel="0" collapsed="false">
      <c r="A217" s="35" t="s">
        <v>1325</v>
      </c>
      <c r="B217" s="11" t="str">
        <f aca="false">IF(OR(A217="AC",A217="AM",A217="AP",A217="PA",A217="RO",A217="RR",A217="TO"),"Manaus/AM",IF(OR(A217="AL",A217="BA",A217="CE",A217="MA",A217="PB",A217="PE",A217="PI",A217="RN",A217="SE"),"Recife/PE",IF(OR(A217="MT",A217="MS",A217="GO",A217="DF"),"Campo Grande/MS",IF(OR(A217="SC",A217="PR",A217="RS",A217="MG",A217="ES",A217="SP",A217="RJ"),"Curitiba/PR","VERIFICAR UF"))))</f>
        <v>Recife/PE</v>
      </c>
      <c r="C217" s="26"/>
      <c r="D217" s="27"/>
      <c r="E217" s="36" t="n">
        <f aca="false">IFERROR(INDEX('ANEXO IV - Kits por Polo'!$F$2:$F$615,MATCH($M217&amp;"|"&amp;$K217&amp;"|"&amp;$A217&amp;"|"&amp;$J217,'ANEXO IV - Kits por Polo'!$I$2:$I$615,0)),0)</f>
        <v>37</v>
      </c>
      <c r="F217" s="36" t="n">
        <f aca="false">IFERROR(INDEX('ANEXO IV - Kits por Polo'!$G$2:$G$615,MATCH($M217&amp;"|"&amp;$K217&amp;"|"&amp;$A217&amp;"|"&amp;$J217,'ANEXO IV - Kits por Polo'!$I$2:$I$615,0)),0)</f>
        <v>357278</v>
      </c>
      <c r="G217" s="37" t="s">
        <v>1332</v>
      </c>
      <c r="H217" s="36" t="n">
        <f aca="false">IFERROR(INDEX('ANEXO IV - Kits por Polo'!$H$2:$H$615,MATCH($M217&amp;"|"&amp;$K217&amp;"|"&amp;$A217&amp;"|"&amp;$J217,'ANEXO IV - Kits por Polo'!$I$2:$I$615,0)),0)</f>
        <v>2015.715</v>
      </c>
      <c r="I217" s="36" t="n">
        <f aca="false">MAX(F217/1000,H217*0.3)</f>
        <v>604.7145</v>
      </c>
      <c r="J217" s="38" t="s">
        <v>1327</v>
      </c>
      <c r="K217" s="39" t="s">
        <v>158</v>
      </c>
      <c r="L217" s="39" t="s">
        <v>166</v>
      </c>
      <c r="M217" s="38" t="s">
        <v>1332</v>
      </c>
      <c r="N217" s="38" t="s">
        <v>1332</v>
      </c>
      <c r="O217" s="37" t="s">
        <v>1333</v>
      </c>
      <c r="P217" s="35" t="s">
        <v>1334</v>
      </c>
      <c r="Q217" s="40" t="n">
        <v>-10.503650905545</v>
      </c>
      <c r="R217" s="40" t="n">
        <v>-39.0208996347944</v>
      </c>
      <c r="S217" s="39" t="s">
        <v>155</v>
      </c>
      <c r="T217" s="41" t="s">
        <v>1335</v>
      </c>
      <c r="U217" s="37" t="n">
        <v>48500000</v>
      </c>
      <c r="V217" s="42" t="s">
        <v>1336</v>
      </c>
      <c r="W217" s="42"/>
      <c r="X217" s="42"/>
      <c r="Y217" s="42"/>
    </row>
    <row r="218" customFormat="false" ht="15" hidden="false" customHeight="true" outlineLevel="0" collapsed="false">
      <c r="A218" s="25" t="s">
        <v>1325</v>
      </c>
      <c r="B218" s="11" t="str">
        <f aca="false">IF(OR(A218="AC",A218="AM",A218="AP",A218="PA",A218="RO",A218="RR",A218="TO"),"Manaus/AM",IF(OR(A218="AL",A218="BA",A218="CE",A218="MA",A218="PB",A218="PE",A218="PI",A218="RN",A218="SE"),"Recife/PE",IF(OR(A218="MT",A218="MS",A218="GO",A218="DF"),"Campo Grande/MS",IF(OR(A218="SC",A218="PR",A218="RS",A218="MG",A218="ES",A218="SP",A218="RJ"),"Curitiba/PR","VERIFICAR UF"))))</f>
        <v>Recife/PE</v>
      </c>
      <c r="C218" s="26"/>
      <c r="D218" s="27"/>
      <c r="E218" s="28" t="n">
        <f aca="false">IFERROR(INDEX('ANEXO IV - Kits por Polo'!$F$2:$F$615,MATCH($M218&amp;"|"&amp;$K218&amp;"|"&amp;$A218&amp;"|"&amp;$J218,'ANEXO IV - Kits por Polo'!$I$2:$I$615,0)),0)</f>
        <v>0</v>
      </c>
      <c r="F218" s="28" t="n">
        <f aca="false">IFERROR(INDEX('ANEXO IV - Kits por Polo'!$G$2:$G$615,MATCH($M218&amp;"|"&amp;$K218&amp;"|"&amp;$A218&amp;"|"&amp;$J218,'ANEXO IV - Kits por Polo'!$I$2:$I$615,0)),0)</f>
        <v>0</v>
      </c>
      <c r="G218" s="29" t="s">
        <v>1337</v>
      </c>
      <c r="H218" s="28" t="n">
        <f aca="false">IFERROR(INDEX('ANEXO IV - Kits por Polo'!$H$2:$H$615,MATCH($M218&amp;"|"&amp;$K218&amp;"|"&amp;$A218&amp;"|"&amp;$J218,'ANEXO IV - Kits por Polo'!$I$2:$I$615,0)),0)</f>
        <v>0</v>
      </c>
      <c r="I218" s="28" t="n">
        <f aca="false">MAX(F218/1000,H218*0.3)</f>
        <v>0</v>
      </c>
      <c r="J218" s="30" t="s">
        <v>1327</v>
      </c>
      <c r="K218" s="31" t="s">
        <v>543</v>
      </c>
      <c r="L218" s="31" t="s">
        <v>166</v>
      </c>
      <c r="M218" s="30" t="s">
        <v>1337</v>
      </c>
      <c r="N218" s="30" t="s">
        <v>1337</v>
      </c>
      <c r="O218" s="29" t="s">
        <v>112</v>
      </c>
      <c r="P218" s="25" t="s">
        <v>1338</v>
      </c>
      <c r="Q218" s="32" t="n">
        <v>-12.2506746090347</v>
      </c>
      <c r="R218" s="32" t="n">
        <v>-38.9624129030924</v>
      </c>
      <c r="S218" s="31" t="s">
        <v>155</v>
      </c>
      <c r="T218" s="33" t="s">
        <v>1339</v>
      </c>
      <c r="U218" s="29" t="n">
        <v>44025030</v>
      </c>
      <c r="V218" s="34" t="s">
        <v>1340</v>
      </c>
      <c r="W218" s="34"/>
      <c r="X218" s="34"/>
      <c r="Y218" s="34"/>
    </row>
    <row r="219" customFormat="false" ht="15" hidden="false" customHeight="true" outlineLevel="0" collapsed="false">
      <c r="A219" s="35" t="s">
        <v>1325</v>
      </c>
      <c r="B219" s="11" t="str">
        <f aca="false">IF(OR(A219="AC",A219="AM",A219="AP",A219="PA",A219="RO",A219="RR",A219="TO"),"Manaus/AM",IF(OR(A219="AL",A219="BA",A219="CE",A219="MA",A219="PB",A219="PE",A219="PI",A219="RN",A219="SE"),"Recife/PE",IF(OR(A219="MT",A219="MS",A219="GO",A219="DF"),"Campo Grande/MS",IF(OR(A219="SC",A219="PR",A219="RS",A219="MG",A219="ES",A219="SP",A219="RJ"),"Curitiba/PR","VERIFICAR UF"))))</f>
        <v>Recife/PE</v>
      </c>
      <c r="C219" s="26"/>
      <c r="D219" s="27"/>
      <c r="E219" s="36" t="n">
        <f aca="false">IFERROR(INDEX('ANEXO IV - Kits por Polo'!$F$2:$F$615,MATCH($M219&amp;"|"&amp;$K219&amp;"|"&amp;$A219&amp;"|"&amp;$J219,'ANEXO IV - Kits por Polo'!$I$2:$I$615,0)),0)</f>
        <v>38</v>
      </c>
      <c r="F219" s="36" t="n">
        <f aca="false">IFERROR(INDEX('ANEXO IV - Kits por Polo'!$G$2:$G$615,MATCH($M219&amp;"|"&amp;$K219&amp;"|"&amp;$A219&amp;"|"&amp;$J219,'ANEXO IV - Kits por Polo'!$I$2:$I$615,0)),0)</f>
        <v>364237</v>
      </c>
      <c r="G219" s="37" t="s">
        <v>1341</v>
      </c>
      <c r="H219" s="36" t="n">
        <f aca="false">IFERROR(INDEX('ANEXO IV - Kits por Polo'!$H$2:$H$615,MATCH($M219&amp;"|"&amp;$K219&amp;"|"&amp;$A219&amp;"|"&amp;$J219,'ANEXO IV - Kits por Polo'!$I$2:$I$615,0)),0)</f>
        <v>2056.925</v>
      </c>
      <c r="I219" s="36" t="n">
        <f aca="false">MAX(F219/1000,H219*0.3)</f>
        <v>617.0775</v>
      </c>
      <c r="J219" s="38" t="s">
        <v>1327</v>
      </c>
      <c r="K219" s="39" t="s">
        <v>158</v>
      </c>
      <c r="L219" s="39" t="s">
        <v>166</v>
      </c>
      <c r="M219" s="38" t="s">
        <v>1341</v>
      </c>
      <c r="N219" s="38" t="s">
        <v>1341</v>
      </c>
      <c r="O219" s="37" t="s">
        <v>1342</v>
      </c>
      <c r="P219" s="35" t="s">
        <v>1343</v>
      </c>
      <c r="Q219" s="40" t="n">
        <v>-12.1844429450006</v>
      </c>
      <c r="R219" s="40" t="n">
        <v>-43.2136228722707</v>
      </c>
      <c r="S219" s="39" t="s">
        <v>155</v>
      </c>
      <c r="T219" s="41" t="s">
        <v>1344</v>
      </c>
      <c r="U219" s="37" t="n">
        <v>47520000</v>
      </c>
      <c r="V219" s="42" t="s">
        <v>1345</v>
      </c>
      <c r="W219" s="42"/>
      <c r="X219" s="42"/>
      <c r="Y219" s="42"/>
    </row>
    <row r="220" customFormat="false" ht="15" hidden="false" customHeight="true" outlineLevel="0" collapsed="false">
      <c r="A220" s="25" t="s">
        <v>1325</v>
      </c>
      <c r="B220" s="11" t="str">
        <f aca="false">IF(OR(A220="AC",A220="AM",A220="AP",A220="PA",A220="RO",A220="RR",A220="TO"),"Manaus/AM",IF(OR(A220="AL",A220="BA",A220="CE",A220="MA",A220="PB",A220="PE",A220="PI",A220="RN",A220="SE"),"Recife/PE",IF(OR(A220="MT",A220="MS",A220="GO",A220="DF"),"Campo Grande/MS",IF(OR(A220="SC",A220="PR",A220="RS",A220="MG",A220="ES",A220="SP",A220="RJ"),"Curitiba/PR","VERIFICAR UF"))))</f>
        <v>Recife/PE</v>
      </c>
      <c r="C220" s="26"/>
      <c r="D220" s="27"/>
      <c r="E220" s="28" t="n">
        <f aca="false">IFERROR(INDEX('ANEXO IV - Kits por Polo'!$F$2:$F$615,MATCH($M220&amp;"|"&amp;$K220&amp;"|"&amp;$A220&amp;"|"&amp;$J220,'ANEXO IV - Kits por Polo'!$I$2:$I$615,0)),0)</f>
        <v>80</v>
      </c>
      <c r="F220" s="28" t="n">
        <f aca="false">IFERROR(INDEX('ANEXO IV - Kits por Polo'!$G$2:$G$615,MATCH($M220&amp;"|"&amp;$K220&amp;"|"&amp;$A220&amp;"|"&amp;$J220,'ANEXO IV - Kits por Polo'!$I$2:$I$615,0)),0)</f>
        <v>816816</v>
      </c>
      <c r="G220" s="29" t="s">
        <v>1346</v>
      </c>
      <c r="H220" s="28" t="n">
        <f aca="false">IFERROR(INDEX('ANEXO IV - Kits por Polo'!$H$2:$H$615,MATCH($M220&amp;"|"&amp;$K220&amp;"|"&amp;$A220&amp;"|"&amp;$J220,'ANEXO IV - Kits por Polo'!$I$2:$I$615,0)),0)</f>
        <v>4581.005</v>
      </c>
      <c r="I220" s="28" t="n">
        <f aca="false">MAX(F220/1000,H220*0.3)</f>
        <v>1374.3015</v>
      </c>
      <c r="J220" s="30" t="s">
        <v>1327</v>
      </c>
      <c r="K220" s="31" t="s">
        <v>158</v>
      </c>
      <c r="L220" s="31" t="s">
        <v>166</v>
      </c>
      <c r="M220" s="30" t="s">
        <v>1346</v>
      </c>
      <c r="N220" s="30" t="s">
        <v>1346</v>
      </c>
      <c r="O220" s="29" t="s">
        <v>1347</v>
      </c>
      <c r="P220" s="25" t="s">
        <v>1348</v>
      </c>
      <c r="Q220" s="32" t="n">
        <v>-14.8021513407085</v>
      </c>
      <c r="R220" s="32" t="n">
        <v>-39.0326080607977</v>
      </c>
      <c r="S220" s="31" t="s">
        <v>155</v>
      </c>
      <c r="T220" s="33" t="s">
        <v>1349</v>
      </c>
      <c r="U220" s="29" t="n">
        <v>45653806</v>
      </c>
      <c r="V220" s="34" t="s">
        <v>1350</v>
      </c>
      <c r="W220" s="34"/>
      <c r="X220" s="34"/>
      <c r="Y220" s="34"/>
    </row>
    <row r="221" customFormat="false" ht="15" hidden="false" customHeight="true" outlineLevel="0" collapsed="false">
      <c r="A221" s="35" t="s">
        <v>1325</v>
      </c>
      <c r="B221" s="11" t="str">
        <f aca="false">IF(OR(A221="AC",A221="AM",A221="AP",A221="PA",A221="RO",A221="RR",A221="TO"),"Manaus/AM",IF(OR(A221="AL",A221="BA",A221="CE",A221="MA",A221="PB",A221="PE",A221="PI",A221="RN",A221="SE"),"Recife/PE",IF(OR(A221="MT",A221="MS",A221="GO",A221="DF"),"Campo Grande/MS",IF(OR(A221="SC",A221="PR",A221="RS",A221="MG",A221="ES",A221="SP",A221="RJ"),"Curitiba/PR","VERIFICAR UF"))))</f>
        <v>Recife/PE</v>
      </c>
      <c r="C221" s="26"/>
      <c r="D221" s="27"/>
      <c r="E221" s="36" t="n">
        <f aca="false">IFERROR(INDEX('ANEXO IV - Kits por Polo'!$F$2:$F$615,MATCH($M221&amp;"|"&amp;$K221&amp;"|"&amp;$A221&amp;"|"&amp;$J221,'ANEXO IV - Kits por Polo'!$I$2:$I$615,0)),0)</f>
        <v>56</v>
      </c>
      <c r="F221" s="36" t="n">
        <f aca="false">IFERROR(INDEX('ANEXO IV - Kits por Polo'!$G$2:$G$615,MATCH($M221&amp;"|"&amp;$K221&amp;"|"&amp;$A221&amp;"|"&amp;$J221,'ANEXO IV - Kits por Polo'!$I$2:$I$615,0)),0)</f>
        <v>566467</v>
      </c>
      <c r="G221" s="37" t="s">
        <v>1351</v>
      </c>
      <c r="H221" s="36" t="n">
        <f aca="false">IFERROR(INDEX('ANEXO IV - Kits por Polo'!$H$2:$H$615,MATCH($M221&amp;"|"&amp;$K221&amp;"|"&amp;$A221&amp;"|"&amp;$J221,'ANEXO IV - Kits por Polo'!$I$2:$I$615,0)),0)</f>
        <v>3182.725</v>
      </c>
      <c r="I221" s="36" t="n">
        <f aca="false">MAX(F221/1000,H221*0.3)</f>
        <v>954.8175</v>
      </c>
      <c r="J221" s="38" t="s">
        <v>1327</v>
      </c>
      <c r="K221" s="39" t="s">
        <v>158</v>
      </c>
      <c r="L221" s="39" t="s">
        <v>166</v>
      </c>
      <c r="M221" s="38" t="s">
        <v>1351</v>
      </c>
      <c r="N221" s="38" t="s">
        <v>1351</v>
      </c>
      <c r="O221" s="37" t="s">
        <v>1352</v>
      </c>
      <c r="P221" s="35" t="s">
        <v>1353</v>
      </c>
      <c r="Q221" s="40" t="n">
        <v>-17.0325646269191</v>
      </c>
      <c r="R221" s="40" t="n">
        <v>-39.5355451874431</v>
      </c>
      <c r="S221" s="39" t="s">
        <v>155</v>
      </c>
      <c r="T221" s="41" t="s">
        <v>1354</v>
      </c>
      <c r="U221" s="37" t="n">
        <v>45836000</v>
      </c>
      <c r="V221" s="42" t="s">
        <v>1355</v>
      </c>
      <c r="W221" s="42"/>
      <c r="X221" s="42"/>
      <c r="Y221" s="42"/>
    </row>
    <row r="222" customFormat="false" ht="15" hidden="false" customHeight="true" outlineLevel="0" collapsed="false">
      <c r="A222" s="25" t="s">
        <v>1325</v>
      </c>
      <c r="B222" s="11" t="str">
        <f aca="false">IF(OR(A222="AC",A222="AM",A222="AP",A222="PA",A222="RO",A222="RR",A222="TO"),"Manaus/AM",IF(OR(A222="AL",A222="BA",A222="CE",A222="MA",A222="PB",A222="PE",A222="PI",A222="RN",A222="SE"),"Recife/PE",IF(OR(A222="MT",A222="MS",A222="GO",A222="DF"),"Campo Grande/MS",IF(OR(A222="SC",A222="PR",A222="RS",A222="MG",A222="ES",A222="SP",A222="RJ"),"Curitiba/PR","VERIFICAR UF"))))</f>
        <v>Recife/PE</v>
      </c>
      <c r="C222" s="26"/>
      <c r="D222" s="27"/>
      <c r="E222" s="28" t="n">
        <f aca="false">IFERROR(INDEX('ANEXO IV - Kits por Polo'!$F$2:$F$615,MATCH($M222&amp;"|"&amp;$K222&amp;"|"&amp;$A222&amp;"|"&amp;$J222,'ANEXO IV - Kits por Polo'!$I$2:$I$615,0)),0)</f>
        <v>40</v>
      </c>
      <c r="F222" s="28" t="n">
        <f aca="false">IFERROR(INDEX('ANEXO IV - Kits por Polo'!$G$2:$G$615,MATCH($M222&amp;"|"&amp;$K222&amp;"|"&amp;$A222&amp;"|"&amp;$J222,'ANEXO IV - Kits por Polo'!$I$2:$I$615,0)),0)</f>
        <v>401688</v>
      </c>
      <c r="G222" s="29" t="s">
        <v>1356</v>
      </c>
      <c r="H222" s="28" t="n">
        <f aca="false">IFERROR(INDEX('ANEXO IV - Kits por Polo'!$H$2:$H$615,MATCH($M222&amp;"|"&amp;$K222&amp;"|"&amp;$A222&amp;"|"&amp;$J222,'ANEXO IV - Kits por Polo'!$I$2:$I$615,0)),0)</f>
        <v>2258.945</v>
      </c>
      <c r="I222" s="28" t="n">
        <f aca="false">MAX(F222/1000,H222*0.3)</f>
        <v>677.6835</v>
      </c>
      <c r="J222" s="30" t="s">
        <v>1327</v>
      </c>
      <c r="K222" s="31" t="s">
        <v>158</v>
      </c>
      <c r="L222" s="31" t="s">
        <v>166</v>
      </c>
      <c r="M222" s="30" t="s">
        <v>1356</v>
      </c>
      <c r="N222" s="30" t="s">
        <v>1356</v>
      </c>
      <c r="O222" s="29" t="s">
        <v>1357</v>
      </c>
      <c r="P222" s="25" t="s">
        <v>1358</v>
      </c>
      <c r="Q222" s="32" t="n">
        <v>-9.41255796234546</v>
      </c>
      <c r="R222" s="32" t="n">
        <v>-40.4964090150503</v>
      </c>
      <c r="S222" s="31" t="s">
        <v>155</v>
      </c>
      <c r="T222" s="33" t="s">
        <v>1359</v>
      </c>
      <c r="U222" s="29" t="n">
        <v>48903530</v>
      </c>
      <c r="V222" s="34" t="s">
        <v>1360</v>
      </c>
      <c r="W222" s="34"/>
      <c r="X222" s="34"/>
      <c r="Y222" s="34"/>
    </row>
    <row r="223" customFormat="false" ht="15" hidden="false" customHeight="true" outlineLevel="0" collapsed="false">
      <c r="A223" s="35" t="s">
        <v>1325</v>
      </c>
      <c r="B223" s="11" t="str">
        <f aca="false">IF(OR(A223="AC",A223="AM",A223="AP",A223="PA",A223="RO",A223="RR",A223="TO"),"Manaus/AM",IF(OR(A223="AL",A223="BA",A223="CE",A223="MA",A223="PB",A223="PE",A223="PI",A223="RN",A223="SE"),"Recife/PE",IF(OR(A223="MT",A223="MS",A223="GO",A223="DF"),"Campo Grande/MS",IF(OR(A223="SC",A223="PR",A223="RS",A223="MG",A223="ES",A223="SP",A223="RJ"),"Curitiba/PR","VERIFICAR UF"))))</f>
        <v>Recife/PE</v>
      </c>
      <c r="C223" s="26"/>
      <c r="D223" s="27"/>
      <c r="E223" s="36" t="n">
        <f aca="false">IFERROR(INDEX('ANEXO IV - Kits por Polo'!$F$2:$F$615,MATCH($M223&amp;"|"&amp;$K223&amp;"|"&amp;$A223&amp;"|"&amp;$J223,'ANEXO IV - Kits por Polo'!$I$2:$I$615,0)),0)</f>
        <v>58</v>
      </c>
      <c r="F223" s="36" t="n">
        <f aca="false">IFERROR(INDEX('ANEXO IV - Kits por Polo'!$G$2:$G$615,MATCH($M223&amp;"|"&amp;$K223&amp;"|"&amp;$A223&amp;"|"&amp;$J223,'ANEXO IV - Kits por Polo'!$I$2:$I$615,0)),0)</f>
        <v>580386</v>
      </c>
      <c r="G223" s="37" t="s">
        <v>1361</v>
      </c>
      <c r="H223" s="36" t="n">
        <f aca="false">IFERROR(INDEX('ANEXO IV - Kits por Polo'!$H$2:$H$615,MATCH($M223&amp;"|"&amp;$K223&amp;"|"&amp;$A223&amp;"|"&amp;$J223,'ANEXO IV - Kits por Polo'!$I$2:$I$615,0)),0)</f>
        <v>3265.145</v>
      </c>
      <c r="I223" s="36" t="n">
        <f aca="false">MAX(F223/1000,H223*0.3)</f>
        <v>979.5435</v>
      </c>
      <c r="J223" s="38" t="s">
        <v>1327</v>
      </c>
      <c r="K223" s="39" t="s">
        <v>158</v>
      </c>
      <c r="L223" s="39" t="s">
        <v>166</v>
      </c>
      <c r="M223" s="38" t="s">
        <v>1361</v>
      </c>
      <c r="N223" s="38" t="s">
        <v>1361</v>
      </c>
      <c r="O223" s="37" t="s">
        <v>1362</v>
      </c>
      <c r="P223" s="35" t="s">
        <v>1363</v>
      </c>
      <c r="Q223" s="40" t="n">
        <v>-15.4637944463992</v>
      </c>
      <c r="R223" s="40" t="n">
        <v>-39.6528284565083</v>
      </c>
      <c r="S223" s="39" t="s">
        <v>155</v>
      </c>
      <c r="T223" s="41" t="s">
        <v>1364</v>
      </c>
      <c r="U223" s="37" t="n">
        <v>45890000</v>
      </c>
      <c r="V223" s="42" t="s">
        <v>1365</v>
      </c>
      <c r="W223" s="42"/>
      <c r="X223" s="42"/>
      <c r="Y223" s="42"/>
    </row>
    <row r="224" customFormat="false" ht="15" hidden="false" customHeight="true" outlineLevel="0" collapsed="false">
      <c r="A224" s="25" t="s">
        <v>1325</v>
      </c>
      <c r="B224" s="11" t="str">
        <f aca="false">IF(OR(A224="AC",A224="AM",A224="AP",A224="PA",A224="RO",A224="RR",A224="TO"),"Manaus/AM",IF(OR(A224="AL",A224="BA",A224="CE",A224="MA",A224="PB",A224="PE",A224="PI",A224="RN",A224="SE"),"Recife/PE",IF(OR(A224="MT",A224="MS",A224="GO",A224="DF"),"Campo Grande/MS",IF(OR(A224="SC",A224="PR",A224="RS",A224="MG",A224="ES",A224="SP",A224="RJ"),"Curitiba/PR","VERIFICAR UF"))))</f>
        <v>Recife/PE</v>
      </c>
      <c r="C224" s="26"/>
      <c r="D224" s="27"/>
      <c r="E224" s="28" t="n">
        <f aca="false">IFERROR(INDEX('ANEXO IV - Kits por Polo'!$F$2:$F$615,MATCH($M224&amp;"|"&amp;$K224&amp;"|"&amp;$A224&amp;"|"&amp;$J224,'ANEXO IV - Kits por Polo'!$I$2:$I$615,0)),0)</f>
        <v>57</v>
      </c>
      <c r="F224" s="28" t="n">
        <f aca="false">IFERROR(INDEX('ANEXO IV - Kits por Polo'!$G$2:$G$615,MATCH($M224&amp;"|"&amp;$K224&amp;"|"&amp;$A224&amp;"|"&amp;$J224,'ANEXO IV - Kits por Polo'!$I$2:$I$615,0)),0)</f>
        <v>573639</v>
      </c>
      <c r="G224" s="29" t="s">
        <v>1366</v>
      </c>
      <c r="H224" s="28" t="n">
        <f aca="false">IFERROR(INDEX('ANEXO IV - Kits por Polo'!$H$2:$H$615,MATCH($M224&amp;"|"&amp;$K224&amp;"|"&amp;$A224&amp;"|"&amp;$J224,'ANEXO IV - Kits por Polo'!$I$2:$I$615,0)),0)</f>
        <v>3221.855</v>
      </c>
      <c r="I224" s="28" t="n">
        <f aca="false">MAX(F224/1000,H224*0.3)</f>
        <v>966.5565</v>
      </c>
      <c r="J224" s="30" t="s">
        <v>1327</v>
      </c>
      <c r="K224" s="31" t="s">
        <v>158</v>
      </c>
      <c r="L224" s="31" t="s">
        <v>166</v>
      </c>
      <c r="M224" s="30" t="s">
        <v>1366</v>
      </c>
      <c r="N224" s="30" t="s">
        <v>1366</v>
      </c>
      <c r="O224" s="29" t="s">
        <v>1367</v>
      </c>
      <c r="P224" s="25" t="s">
        <v>1368</v>
      </c>
      <c r="Q224" s="32" t="n">
        <v>-9.39580175420754</v>
      </c>
      <c r="R224" s="32" t="n">
        <v>-38.2331851496207</v>
      </c>
      <c r="S224" s="31" t="s">
        <v>155</v>
      </c>
      <c r="T224" s="33" t="s">
        <v>1369</v>
      </c>
      <c r="U224" s="29" t="n">
        <v>48605049</v>
      </c>
      <c r="V224" s="34" t="s">
        <v>1370</v>
      </c>
      <c r="W224" s="34"/>
      <c r="X224" s="34"/>
      <c r="Y224" s="34"/>
    </row>
    <row r="225" customFormat="false" ht="15" hidden="false" customHeight="true" outlineLevel="0" collapsed="false">
      <c r="A225" s="35" t="s">
        <v>1325</v>
      </c>
      <c r="B225" s="11" t="str">
        <f aca="false">IF(OR(A225="AC",A225="AM",A225="AP",A225="PA",A225="RO",A225="RR",A225="TO"),"Manaus/AM",IF(OR(A225="AL",A225="BA",A225="CE",A225="MA",A225="PB",A225="PE",A225="PI",A225="RN",A225="SE"),"Recife/PE",IF(OR(A225="MT",A225="MS",A225="GO",A225="DF"),"Campo Grande/MS",IF(OR(A225="SC",A225="PR",A225="RS",A225="MG",A225="ES",A225="SP",A225="RJ"),"Curitiba/PR","VERIFICAR UF"))))</f>
        <v>Recife/PE</v>
      </c>
      <c r="C225" s="26"/>
      <c r="D225" s="27"/>
      <c r="E225" s="36" t="n">
        <f aca="false">IFERROR(INDEX('ANEXO IV - Kits por Polo'!$F$2:$F$615,MATCH($M225&amp;"|"&amp;$K225&amp;"|"&amp;$A225&amp;"|"&amp;$J225,'ANEXO IV - Kits por Polo'!$I$2:$I$615,0)),0)</f>
        <v>103</v>
      </c>
      <c r="F225" s="36" t="n">
        <f aca="false">IFERROR(INDEX('ANEXO IV - Kits por Polo'!$G$2:$G$615,MATCH($M225&amp;"|"&amp;$K225&amp;"|"&amp;$A225&amp;"|"&amp;$J225,'ANEXO IV - Kits por Polo'!$I$2:$I$615,0)),0)</f>
        <v>1000420</v>
      </c>
      <c r="G225" s="37" t="s">
        <v>1371</v>
      </c>
      <c r="H225" s="36" t="n">
        <f aca="false">IFERROR(INDEX('ANEXO IV - Kits por Polo'!$H$2:$H$615,MATCH($M225&amp;"|"&amp;$K225&amp;"|"&amp;$A225&amp;"|"&amp;$J225,'ANEXO IV - Kits por Polo'!$I$2:$I$615,0)),0)</f>
        <v>5648.435</v>
      </c>
      <c r="I225" s="36" t="n">
        <f aca="false">MAX(F225/1000,H225*0.3)</f>
        <v>1694.5305</v>
      </c>
      <c r="J225" s="38" t="s">
        <v>1327</v>
      </c>
      <c r="K225" s="39" t="s">
        <v>158</v>
      </c>
      <c r="L225" s="39" t="s">
        <v>166</v>
      </c>
      <c r="M225" s="38" t="s">
        <v>1371</v>
      </c>
      <c r="N225" s="38" t="s">
        <v>1371</v>
      </c>
      <c r="O225" s="37" t="s">
        <v>1372</v>
      </c>
      <c r="P225" s="35" t="s">
        <v>1373</v>
      </c>
      <c r="Q225" s="40" t="n">
        <v>-16.4086602514413</v>
      </c>
      <c r="R225" s="40" t="n">
        <v>-39.0923727120914</v>
      </c>
      <c r="S225" s="39" t="s">
        <v>155</v>
      </c>
      <c r="T225" s="41" t="s">
        <v>1374</v>
      </c>
      <c r="U225" s="37" t="n">
        <v>45810000</v>
      </c>
      <c r="V225" s="42" t="s">
        <v>1375</v>
      </c>
      <c r="W225" s="42"/>
      <c r="X225" s="42"/>
      <c r="Y225" s="42"/>
    </row>
    <row r="226" customFormat="false" ht="15" hidden="false" customHeight="true" outlineLevel="0" collapsed="false">
      <c r="A226" s="25" t="s">
        <v>1325</v>
      </c>
      <c r="B226" s="11" t="str">
        <f aca="false">IF(OR(A226="AC",A226="AM",A226="AP",A226="PA",A226="RO",A226="RR",A226="TO"),"Manaus/AM",IF(OR(A226="AL",A226="BA",A226="CE",A226="MA",A226="PB",A226="PE",A226="PI",A226="RN",A226="SE"),"Recife/PE",IF(OR(A226="MT",A226="MS",A226="GO",A226="DF"),"Campo Grande/MS",IF(OR(A226="SC",A226="PR",A226="RS",A226="MG",A226="ES",A226="SP",A226="RJ"),"Curitiba/PR","VERIFICAR UF"))))</f>
        <v>Recife/PE</v>
      </c>
      <c r="C226" s="26"/>
      <c r="D226" s="27"/>
      <c r="E226" s="28" t="n">
        <f aca="false">IFERROR(INDEX('ANEXO IV - Kits por Polo'!$F$2:$F$615,MATCH($M226&amp;"|"&amp;$K226&amp;"|"&amp;$A226&amp;"|"&amp;$J226,'ANEXO IV - Kits por Polo'!$I$2:$I$615,0)),0)</f>
        <v>46</v>
      </c>
      <c r="F226" s="28" t="n">
        <f aca="false">IFERROR(INDEX('ANEXO IV - Kits por Polo'!$G$2:$G$615,MATCH($M226&amp;"|"&amp;$K226&amp;"|"&amp;$A226&amp;"|"&amp;$J226,'ANEXO IV - Kits por Polo'!$I$2:$I$615,0)),0)</f>
        <v>485211</v>
      </c>
      <c r="G226" s="29" t="s">
        <v>1376</v>
      </c>
      <c r="H226" s="28" t="n">
        <f aca="false">IFERROR(INDEX('ANEXO IV - Kits por Polo'!$H$2:$H$615,MATCH($M226&amp;"|"&amp;$K226&amp;"|"&amp;$A226&amp;"|"&amp;$J226,'ANEXO IV - Kits por Polo'!$I$2:$I$615,0)),0)</f>
        <v>2709.785</v>
      </c>
      <c r="I226" s="28" t="n">
        <f aca="false">MAX(F226/1000,H226*0.3)</f>
        <v>812.9355</v>
      </c>
      <c r="J226" s="30" t="s">
        <v>1327</v>
      </c>
      <c r="K226" s="31" t="s">
        <v>158</v>
      </c>
      <c r="L226" s="31" t="s">
        <v>166</v>
      </c>
      <c r="M226" s="30" t="s">
        <v>1376</v>
      </c>
      <c r="N226" s="30" t="s">
        <v>1376</v>
      </c>
      <c r="O226" s="29" t="s">
        <v>1377</v>
      </c>
      <c r="P226" s="25" t="s">
        <v>1378</v>
      </c>
      <c r="Q226" s="32" t="n">
        <v>-10.8316725750615</v>
      </c>
      <c r="R226" s="32" t="n">
        <v>-38.5441772150311</v>
      </c>
      <c r="S226" s="31" t="s">
        <v>155</v>
      </c>
      <c r="T226" s="33" t="s">
        <v>1379</v>
      </c>
      <c r="U226" s="29" t="n">
        <v>48400000</v>
      </c>
      <c r="V226" s="34" t="s">
        <v>1380</v>
      </c>
      <c r="W226" s="34"/>
      <c r="X226" s="34"/>
      <c r="Y226" s="34"/>
    </row>
    <row r="227" customFormat="false" ht="15" hidden="false" customHeight="true" outlineLevel="0" collapsed="false">
      <c r="A227" s="35" t="s">
        <v>1325</v>
      </c>
      <c r="B227" s="11" t="str">
        <f aca="false">IF(OR(A227="AC",A227="AM",A227="AP",A227="PA",A227="RO",A227="RR",A227="TO"),"Manaus/AM",IF(OR(A227="AL",A227="BA",A227="CE",A227="MA",A227="PB",A227="PE",A227="PI",A227="RN",A227="SE"),"Recife/PE",IF(OR(A227="MT",A227="MS",A227="GO",A227="DF"),"Campo Grande/MS",IF(OR(A227="SC",A227="PR",A227="RS",A227="MG",A227="ES",A227="SP",A227="RJ"),"Curitiba/PR","VERIFICAR UF"))))</f>
        <v>Recife/PE</v>
      </c>
      <c r="C227" s="26"/>
      <c r="D227" s="27"/>
      <c r="E227" s="36" t="n">
        <f aca="false">IFERROR(INDEX('ANEXO IV - Kits por Polo'!$F$2:$F$615,MATCH($M227&amp;"|"&amp;$K227&amp;"|"&amp;$A227&amp;"|"&amp;$J227,'ANEXO IV - Kits por Polo'!$I$2:$I$615,0)),0)</f>
        <v>31</v>
      </c>
      <c r="F227" s="36" t="n">
        <f aca="false">IFERROR(INDEX('ANEXO IV - Kits por Polo'!$G$2:$G$615,MATCH($M227&amp;"|"&amp;$K227&amp;"|"&amp;$A227&amp;"|"&amp;$J227,'ANEXO IV - Kits por Polo'!$I$2:$I$615,0)),0)</f>
        <v>252094</v>
      </c>
      <c r="G227" s="37" t="s">
        <v>1326</v>
      </c>
      <c r="H227" s="36" t="n">
        <f aca="false">IFERROR(INDEX('ANEXO IV - Kits por Polo'!$H$2:$H$615,MATCH($M227&amp;"|"&amp;$K227&amp;"|"&amp;$A227&amp;"|"&amp;$J227,'ANEXO IV - Kits por Polo'!$I$2:$I$615,0)),0)</f>
        <v>1455.35</v>
      </c>
      <c r="I227" s="36" t="n">
        <f aca="false">MAX(F227/1000,H227*0.3)</f>
        <v>436.605</v>
      </c>
      <c r="J227" s="38" t="s">
        <v>1327</v>
      </c>
      <c r="K227" s="39" t="s">
        <v>136</v>
      </c>
      <c r="L227" s="39" t="s">
        <v>152</v>
      </c>
      <c r="M227" s="38" t="s">
        <v>1326</v>
      </c>
      <c r="N227" s="38" t="s">
        <v>1381</v>
      </c>
      <c r="O227" s="37" t="n">
        <v>7000901</v>
      </c>
      <c r="P227" s="35" t="s">
        <v>1382</v>
      </c>
      <c r="Q227" s="40" t="n">
        <v>-12.9784802921809</v>
      </c>
      <c r="R227" s="40" t="n">
        <v>-38.4574313033515</v>
      </c>
      <c r="S227" s="39" t="s">
        <v>155</v>
      </c>
      <c r="T227" s="41" t="s">
        <v>1383</v>
      </c>
      <c r="U227" s="37" t="n">
        <v>41820770</v>
      </c>
      <c r="V227" s="42" t="s">
        <v>1384</v>
      </c>
      <c r="W227" s="42"/>
      <c r="X227" s="42"/>
      <c r="Y227" s="42"/>
    </row>
    <row r="228" customFormat="false" ht="15" hidden="false" customHeight="true" outlineLevel="0" collapsed="false">
      <c r="A228" s="25" t="s">
        <v>1385</v>
      </c>
      <c r="B228" s="11" t="str">
        <f aca="false">IF(OR(A228="AC",A228="AM",A228="AP",A228="PA",A228="RO",A228="RR",A228="TO"),"Manaus/AM",IF(OR(A228="AL",A228="BA",A228="CE",A228="MA",A228="PB",A228="PE",A228="PI",A228="RN",A228="SE"),"Recife/PE",IF(OR(A228="MT",A228="MS",A228="GO",A228="DF"),"Campo Grande/MS",IF(OR(A228="SC",A228="PR",A228="RS",A228="MG",A228="ES",A228="SP",A228="RJ"),"Curitiba/PR","VERIFICAR UF"))))</f>
        <v>Recife/PE</v>
      </c>
      <c r="C228" s="26"/>
      <c r="D228" s="27"/>
      <c r="E228" s="28" t="n">
        <f aca="false">IFERROR(INDEX('ANEXO IV - Kits por Polo'!$F$2:$F$615,MATCH($M228&amp;"|"&amp;$K228&amp;"|"&amp;$A228&amp;"|"&amp;$J228,'ANEXO IV - Kits por Polo'!$I$2:$I$615,0)),0)</f>
        <v>23</v>
      </c>
      <c r="F228" s="28" t="n">
        <f aca="false">IFERROR(INDEX('ANEXO IV - Kits por Polo'!$G$2:$G$615,MATCH($M228&amp;"|"&amp;$K228&amp;"|"&amp;$A228&amp;"|"&amp;$J228,'ANEXO IV - Kits por Polo'!$I$2:$I$615,0)),0)</f>
        <v>213497</v>
      </c>
      <c r="G228" s="29" t="s">
        <v>1386</v>
      </c>
      <c r="H228" s="28" t="n">
        <f aca="false">IFERROR(INDEX('ANEXO IV - Kits por Polo'!$H$2:$H$615,MATCH($M228&amp;"|"&amp;$K228&amp;"|"&amp;$A228&amp;"|"&amp;$J228,'ANEXO IV - Kits por Polo'!$I$2:$I$615,0)),0)</f>
        <v>1212.25</v>
      </c>
      <c r="I228" s="28" t="n">
        <f aca="false">MAX(F228/1000,H228*0.3)</f>
        <v>363.675</v>
      </c>
      <c r="J228" s="30" t="s">
        <v>1387</v>
      </c>
      <c r="K228" s="31" t="s">
        <v>158</v>
      </c>
      <c r="L228" s="31" t="s">
        <v>159</v>
      </c>
      <c r="M228" s="30" t="s">
        <v>1388</v>
      </c>
      <c r="N228" s="30" t="s">
        <v>1389</v>
      </c>
      <c r="O228" s="29" t="s">
        <v>1390</v>
      </c>
      <c r="P228" s="25" t="s">
        <v>1391</v>
      </c>
      <c r="Q228" s="32" t="n">
        <v>-3.68522382627893</v>
      </c>
      <c r="R228" s="32" t="n">
        <v>-38.7471749645797</v>
      </c>
      <c r="S228" s="31" t="s">
        <v>155</v>
      </c>
      <c r="T228" s="33" t="s">
        <v>1392</v>
      </c>
      <c r="U228" s="29" t="n">
        <v>61600004</v>
      </c>
      <c r="V228" s="34" t="s">
        <v>1393</v>
      </c>
      <c r="W228" s="34"/>
      <c r="X228" s="34"/>
      <c r="Y228" s="34"/>
    </row>
    <row r="229" customFormat="false" ht="15" hidden="false" customHeight="true" outlineLevel="0" collapsed="false">
      <c r="A229" s="35" t="s">
        <v>1385</v>
      </c>
      <c r="B229" s="11" t="str">
        <f aca="false">IF(OR(A229="AC",A229="AM",A229="AP",A229="PA",A229="RO",A229="RR",A229="TO"),"Manaus/AM",IF(OR(A229="AL",A229="BA",A229="CE",A229="MA",A229="PB",A229="PE",A229="PI",A229="RN",A229="SE"),"Recife/PE",IF(OR(A229="MT",A229="MS",A229="GO",A229="DF"),"Campo Grande/MS",IF(OR(A229="SC",A229="PR",A229="RS",A229="MG",A229="ES",A229="SP",A229="RJ"),"Curitiba/PR","VERIFICAR UF"))))</f>
        <v>Recife/PE</v>
      </c>
      <c r="C229" s="26"/>
      <c r="D229" s="27"/>
      <c r="E229" s="36" t="n">
        <f aca="false">IFERROR(INDEX('ANEXO IV - Kits por Polo'!$F$2:$F$615,MATCH($M229&amp;"|"&amp;$K229&amp;"|"&amp;$A229&amp;"|"&amp;$J229,'ANEXO IV - Kits por Polo'!$I$2:$I$615,0)),0)</f>
        <v>7</v>
      </c>
      <c r="F229" s="36" t="n">
        <f aca="false">IFERROR(INDEX('ANEXO IV - Kits por Polo'!$G$2:$G$615,MATCH($M229&amp;"|"&amp;$K229&amp;"|"&amp;$A229&amp;"|"&amp;$J229,'ANEXO IV - Kits por Polo'!$I$2:$I$615,0)),0)</f>
        <v>54654</v>
      </c>
      <c r="G229" s="37" t="s">
        <v>1394</v>
      </c>
      <c r="H229" s="36" t="n">
        <f aca="false">IFERROR(INDEX('ANEXO IV - Kits por Polo'!$H$2:$H$615,MATCH($M229&amp;"|"&amp;$K229&amp;"|"&amp;$A229&amp;"|"&amp;$J229,'ANEXO IV - Kits por Polo'!$I$2:$I$615,0)),0)</f>
        <v>317.85</v>
      </c>
      <c r="I229" s="36" t="n">
        <f aca="false">MAX(F229/1000,H229*0.3)</f>
        <v>95.355</v>
      </c>
      <c r="J229" s="38" t="s">
        <v>1387</v>
      </c>
      <c r="K229" s="39" t="s">
        <v>158</v>
      </c>
      <c r="L229" s="39" t="s">
        <v>159</v>
      </c>
      <c r="M229" s="38" t="s">
        <v>1394</v>
      </c>
      <c r="N229" s="38" t="s">
        <v>1395</v>
      </c>
      <c r="O229" s="37" t="s">
        <v>1396</v>
      </c>
      <c r="P229" s="35" t="s">
        <v>1397</v>
      </c>
      <c r="Q229" s="40" t="n">
        <v>-3.96877474160959</v>
      </c>
      <c r="R229" s="40" t="n">
        <v>-38.2831387446979</v>
      </c>
      <c r="S229" s="39" t="s">
        <v>155</v>
      </c>
      <c r="T229" s="41" t="s">
        <v>1398</v>
      </c>
      <c r="U229" s="37" t="n">
        <v>61700000</v>
      </c>
      <c r="V229" s="42" t="s">
        <v>1399</v>
      </c>
      <c r="W229" s="42"/>
      <c r="X229" s="42"/>
      <c r="Y229" s="42"/>
    </row>
    <row r="230" customFormat="false" ht="15" hidden="false" customHeight="true" outlineLevel="0" collapsed="false">
      <c r="A230" s="25" t="s">
        <v>1385</v>
      </c>
      <c r="B230" s="11" t="str">
        <f aca="false">IF(OR(A230="AC",A230="AM",A230="AP",A230="PA",A230="RO",A230="RR",A230="TO"),"Manaus/AM",IF(OR(A230="AL",A230="BA",A230="CE",A230="MA",A230="PB",A230="PE",A230="PI",A230="RN",A230="SE"),"Recife/PE",IF(OR(A230="MT",A230="MS",A230="GO",A230="DF"),"Campo Grande/MS",IF(OR(A230="SC",A230="PR",A230="RS",A230="MG",A230="ES",A230="SP",A230="RJ"),"Curitiba/PR","VERIFICAR UF"))))</f>
        <v>Recife/PE</v>
      </c>
      <c r="C230" s="26"/>
      <c r="D230" s="27"/>
      <c r="E230" s="28" t="n">
        <f aca="false">IFERROR(INDEX('ANEXO IV - Kits por Polo'!$F$2:$F$615,MATCH($M230&amp;"|"&amp;$K230&amp;"|"&amp;$A230&amp;"|"&amp;$J230,'ANEXO IV - Kits por Polo'!$I$2:$I$615,0)),0)</f>
        <v>14</v>
      </c>
      <c r="F230" s="28" t="n">
        <f aca="false">IFERROR(INDEX('ANEXO IV - Kits por Polo'!$G$2:$G$615,MATCH($M230&amp;"|"&amp;$K230&amp;"|"&amp;$A230&amp;"|"&amp;$J230,'ANEXO IV - Kits por Polo'!$I$2:$I$615,0)),0)</f>
        <v>150860</v>
      </c>
      <c r="G230" s="29" t="s">
        <v>1400</v>
      </c>
      <c r="H230" s="28" t="n">
        <f aca="false">IFERROR(INDEX('ANEXO IV - Kits por Polo'!$H$2:$H$615,MATCH($M230&amp;"|"&amp;$K230&amp;"|"&amp;$A230&amp;"|"&amp;$J230,'ANEXO IV - Kits por Polo'!$I$2:$I$615,0)),0)</f>
        <v>841.36</v>
      </c>
      <c r="I230" s="28" t="n">
        <f aca="false">MAX(F230/1000,H230*0.3)</f>
        <v>252.408</v>
      </c>
      <c r="J230" s="30" t="s">
        <v>1387</v>
      </c>
      <c r="K230" s="31" t="s">
        <v>158</v>
      </c>
      <c r="L230" s="31" t="s">
        <v>159</v>
      </c>
      <c r="M230" s="30" t="s">
        <v>1400</v>
      </c>
      <c r="N230" s="30" t="s">
        <v>1401</v>
      </c>
      <c r="O230" s="29" t="s">
        <v>1402</v>
      </c>
      <c r="P230" s="25" t="s">
        <v>1403</v>
      </c>
      <c r="Q230" s="32" t="n">
        <v>-4.40556285147393</v>
      </c>
      <c r="R230" s="32" t="n">
        <v>-39.0721953305673</v>
      </c>
      <c r="S230" s="31" t="s">
        <v>155</v>
      </c>
      <c r="T230" s="33" t="s">
        <v>1404</v>
      </c>
      <c r="U230" s="29" t="n">
        <v>62762000</v>
      </c>
      <c r="V230" s="34" t="s">
        <v>1405</v>
      </c>
      <c r="W230" s="34"/>
      <c r="X230" s="34"/>
      <c r="Y230" s="34"/>
    </row>
    <row r="231" customFormat="false" ht="15" hidden="false" customHeight="true" outlineLevel="0" collapsed="false">
      <c r="A231" s="35" t="s">
        <v>1385</v>
      </c>
      <c r="B231" s="11" t="str">
        <f aca="false">IF(OR(A231="AC",A231="AM",A231="AP",A231="PA",A231="RO",A231="RR",A231="TO"),"Manaus/AM",IF(OR(A231="AL",A231="BA",A231="CE",A231="MA",A231="PB",A231="PE",A231="PI",A231="RN",A231="SE"),"Recife/PE",IF(OR(A231="MT",A231="MS",A231="GO",A231="DF"),"Campo Grande/MS",IF(OR(A231="SC",A231="PR",A231="RS",A231="MG",A231="ES",A231="SP",A231="RJ"),"Curitiba/PR","VERIFICAR UF"))))</f>
        <v>Recife/PE</v>
      </c>
      <c r="C231" s="26"/>
      <c r="D231" s="27"/>
      <c r="E231" s="36" t="n">
        <f aca="false">IFERROR(INDEX('ANEXO IV - Kits por Polo'!$F$2:$F$615,MATCH($M231&amp;"|"&amp;$K231&amp;"|"&amp;$A231&amp;"|"&amp;$J231,'ANEXO IV - Kits por Polo'!$I$2:$I$615,0)),0)</f>
        <v>46</v>
      </c>
      <c r="F231" s="36" t="n">
        <f aca="false">IFERROR(INDEX('ANEXO IV - Kits por Polo'!$G$2:$G$615,MATCH($M231&amp;"|"&amp;$K231&amp;"|"&amp;$A231&amp;"|"&amp;$J231,'ANEXO IV - Kits por Polo'!$I$2:$I$615,0)),0)</f>
        <v>480417</v>
      </c>
      <c r="G231" s="37" t="s">
        <v>1406</v>
      </c>
      <c r="H231" s="36" t="n">
        <f aca="false">IFERROR(INDEX('ANEXO IV - Kits por Polo'!$H$2:$H$615,MATCH($M231&amp;"|"&amp;$K231&amp;"|"&amp;$A231&amp;"|"&amp;$J231,'ANEXO IV - Kits por Polo'!$I$2:$I$615,0)),0)</f>
        <v>2688.92</v>
      </c>
      <c r="I231" s="36" t="n">
        <f aca="false">MAX(F231/1000,H231*0.3)</f>
        <v>806.676</v>
      </c>
      <c r="J231" s="38" t="s">
        <v>1387</v>
      </c>
      <c r="K231" s="39" t="s">
        <v>158</v>
      </c>
      <c r="L231" s="39" t="s">
        <v>159</v>
      </c>
      <c r="M231" s="38" t="s">
        <v>1406</v>
      </c>
      <c r="N231" s="38" t="s">
        <v>1407</v>
      </c>
      <c r="O231" s="37" t="s">
        <v>1408</v>
      </c>
      <c r="P231" s="35" t="s">
        <v>1409</v>
      </c>
      <c r="Q231" s="40" t="n">
        <v>-5.17975390116953</v>
      </c>
      <c r="R231" s="40" t="n">
        <v>-40.6803366820807</v>
      </c>
      <c r="S231" s="39" t="s">
        <v>155</v>
      </c>
      <c r="T231" s="41" t="s">
        <v>1410</v>
      </c>
      <c r="U231" s="37" t="n">
        <v>63700000</v>
      </c>
      <c r="V231" s="42" t="s">
        <v>1411</v>
      </c>
      <c r="W231" s="42"/>
      <c r="X231" s="42"/>
      <c r="Y231" s="42"/>
    </row>
    <row r="232" customFormat="false" ht="15" hidden="false" customHeight="true" outlineLevel="0" collapsed="false">
      <c r="A232" s="25" t="s">
        <v>1385</v>
      </c>
      <c r="B232" s="11" t="str">
        <f aca="false">IF(OR(A232="AC",A232="AM",A232="AP",A232="PA",A232="RO",A232="RR",A232="TO"),"Manaus/AM",IF(OR(A232="AL",A232="BA",A232="CE",A232="MA",A232="PB",A232="PE",A232="PI",A232="RN",A232="SE"),"Recife/PE",IF(OR(A232="MT",A232="MS",A232="GO",A232="DF"),"Campo Grande/MS",IF(OR(A232="SC",A232="PR",A232="RS",A232="MG",A232="ES",A232="SP",A232="RJ"),"Curitiba/PR","VERIFICAR UF"))))</f>
        <v>Recife/PE</v>
      </c>
      <c r="C232" s="26"/>
      <c r="D232" s="27"/>
      <c r="E232" s="28" t="n">
        <f aca="false">IFERROR(INDEX('ANEXO IV - Kits por Polo'!$F$2:$F$615,MATCH($M232&amp;"|"&amp;$K232&amp;"|"&amp;$A232&amp;"|"&amp;$J232,'ANEXO IV - Kits por Polo'!$I$2:$I$615,0)),0)</f>
        <v>35</v>
      </c>
      <c r="F232" s="28" t="n">
        <f aca="false">IFERROR(INDEX('ANEXO IV - Kits por Polo'!$G$2:$G$615,MATCH($M232&amp;"|"&amp;$K232&amp;"|"&amp;$A232&amp;"|"&amp;$J232,'ANEXO IV - Kits por Polo'!$I$2:$I$615,0)),0)</f>
        <v>282946</v>
      </c>
      <c r="G232" s="29" t="s">
        <v>1412</v>
      </c>
      <c r="H232" s="28" t="n">
        <f aca="false">IFERROR(INDEX('ANEXO IV - Kits por Polo'!$H$2:$H$615,MATCH($M232&amp;"|"&amp;$K232&amp;"|"&amp;$A232&amp;"|"&amp;$J232,'ANEXO IV - Kits por Polo'!$I$2:$I$615,0)),0)</f>
        <v>1638.78</v>
      </c>
      <c r="I232" s="28" t="n">
        <f aca="false">MAX(F232/1000,H232*0.3)</f>
        <v>491.634</v>
      </c>
      <c r="J232" s="30" t="s">
        <v>1387</v>
      </c>
      <c r="K232" s="31" t="s">
        <v>136</v>
      </c>
      <c r="L232" s="31" t="s">
        <v>152</v>
      </c>
      <c r="M232" s="30" t="s">
        <v>1412</v>
      </c>
      <c r="N232" s="30" t="s">
        <v>1413</v>
      </c>
      <c r="O232" s="29" t="n">
        <v>7007094</v>
      </c>
      <c r="P232" s="25" t="s">
        <v>1414</v>
      </c>
      <c r="Q232" s="32" t="n">
        <v>-3.7528745977579</v>
      </c>
      <c r="R232" s="32" t="n">
        <v>-38.5130237913062</v>
      </c>
      <c r="S232" s="31" t="s">
        <v>155</v>
      </c>
      <c r="T232" s="33" t="s">
        <v>1415</v>
      </c>
      <c r="U232" s="29" t="n">
        <v>60130240</v>
      </c>
      <c r="V232" s="34" t="s">
        <v>1416</v>
      </c>
      <c r="W232" s="34"/>
      <c r="X232" s="34"/>
      <c r="Y232" s="34"/>
    </row>
    <row r="233" customFormat="false" ht="15" hidden="false" customHeight="true" outlineLevel="0" collapsed="false">
      <c r="A233" s="35" t="s">
        <v>1385</v>
      </c>
      <c r="B233" s="11" t="str">
        <f aca="false">IF(OR(A233="AC",A233="AM",A233="AP",A233="PA",A233="RO",A233="RR",A233="TO"),"Manaus/AM",IF(OR(A233="AL",A233="BA",A233="CE",A233="MA",A233="PB",A233="PE",A233="PI",A233="RN",A233="SE"),"Recife/PE",IF(OR(A233="MT",A233="MS",A233="GO",A233="DF"),"Campo Grande/MS",IF(OR(A233="SC",A233="PR",A233="RS",A233="MG",A233="ES",A233="SP",A233="RJ"),"Curitiba/PR","VERIFICAR UF"))))</f>
        <v>Recife/PE</v>
      </c>
      <c r="C233" s="26"/>
      <c r="D233" s="27"/>
      <c r="E233" s="36" t="n">
        <f aca="false">IFERROR(INDEX('ANEXO IV - Kits por Polo'!$F$2:$F$615,MATCH($M233&amp;"|"&amp;$K233&amp;"|"&amp;$A233&amp;"|"&amp;$J233,'ANEXO IV - Kits por Polo'!$I$2:$I$615,0)),0)</f>
        <v>13</v>
      </c>
      <c r="F233" s="36" t="n">
        <f aca="false">IFERROR(INDEX('ANEXO IV - Kits por Polo'!$G$2:$G$615,MATCH($M233&amp;"|"&amp;$K233&amp;"|"&amp;$A233&amp;"|"&amp;$J233,'ANEXO IV - Kits por Polo'!$I$2:$I$615,0)),0)</f>
        <v>90476</v>
      </c>
      <c r="G233" s="37" t="s">
        <v>1412</v>
      </c>
      <c r="H233" s="36" t="n">
        <f aca="false">IFERROR(INDEX('ANEXO IV - Kits por Polo'!$H$2:$H$615,MATCH($M233&amp;"|"&amp;$K233&amp;"|"&amp;$A233&amp;"|"&amp;$J233,'ANEXO IV - Kits por Polo'!$I$2:$I$615,0)),0)</f>
        <v>535.73</v>
      </c>
      <c r="I233" s="36" t="n">
        <f aca="false">MAX(F233/1000,H233*0.3)</f>
        <v>160.719</v>
      </c>
      <c r="J233" s="38" t="s">
        <v>1387</v>
      </c>
      <c r="K233" s="39" t="s">
        <v>187</v>
      </c>
      <c r="L233" s="39" t="s">
        <v>187</v>
      </c>
      <c r="M233" s="38" t="s">
        <v>1412</v>
      </c>
      <c r="N233" s="38" t="s">
        <v>1417</v>
      </c>
      <c r="O233" s="37" t="s">
        <v>1418</v>
      </c>
      <c r="P233" s="35" t="s">
        <v>1419</v>
      </c>
      <c r="Q233" s="40" t="n">
        <v>-3.74977326633623</v>
      </c>
      <c r="R233" s="40" t="n">
        <v>-38.5132313162711</v>
      </c>
      <c r="S233" s="39" t="s">
        <v>155</v>
      </c>
      <c r="T233" s="41" t="s">
        <v>1420</v>
      </c>
      <c r="U233" s="37" t="n">
        <v>60130160</v>
      </c>
      <c r="V233" s="42" t="s">
        <v>1421</v>
      </c>
      <c r="W233" s="42"/>
      <c r="X233" s="42"/>
      <c r="Y233" s="42"/>
    </row>
    <row r="234" customFormat="false" ht="15" hidden="false" customHeight="true" outlineLevel="0" collapsed="false">
      <c r="A234" s="25" t="s">
        <v>1385</v>
      </c>
      <c r="B234" s="11" t="str">
        <f aca="false">IF(OR(A234="AC",A234="AM",A234="AP",A234="PA",A234="RO",A234="RR",A234="TO"),"Manaus/AM",IF(OR(A234="AL",A234="BA",A234="CE",A234="MA",A234="PB",A234="PE",A234="PI",A234="RN",A234="SE"),"Recife/PE",IF(OR(A234="MT",A234="MS",A234="GO",A234="DF"),"Campo Grande/MS",IF(OR(A234="SC",A234="PR",A234="RS",A234="MG",A234="ES",A234="SP",A234="RJ"),"Curitiba/PR","VERIFICAR UF"))))</f>
        <v>Recife/PE</v>
      </c>
      <c r="C234" s="26"/>
      <c r="D234" s="27"/>
      <c r="E234" s="28" t="n">
        <f aca="false">IFERROR(INDEX('ANEXO IV - Kits por Polo'!$F$2:$F$615,MATCH($M234&amp;"|"&amp;$K234&amp;"|"&amp;$A234&amp;"|"&amp;$J234,'ANEXO IV - Kits por Polo'!$I$2:$I$615,0)),0)</f>
        <v>52</v>
      </c>
      <c r="F234" s="28" t="n">
        <f aca="false">IFERROR(INDEX('ANEXO IV - Kits por Polo'!$G$2:$G$615,MATCH($M234&amp;"|"&amp;$K234&amp;"|"&amp;$A234&amp;"|"&amp;$J234,'ANEXO IV - Kits por Polo'!$I$2:$I$615,0)),0)</f>
        <v>532905</v>
      </c>
      <c r="G234" s="29" t="s">
        <v>1422</v>
      </c>
      <c r="H234" s="28" t="n">
        <f aca="false">IFERROR(INDEX('ANEXO IV - Kits por Polo'!$H$2:$H$615,MATCH($M234&amp;"|"&amp;$K234&amp;"|"&amp;$A234&amp;"|"&amp;$J234,'ANEXO IV - Kits por Polo'!$I$2:$I$615,0)),0)</f>
        <v>2986.425</v>
      </c>
      <c r="I234" s="28" t="n">
        <f aca="false">MAX(F234/1000,H234*0.3)</f>
        <v>895.9275</v>
      </c>
      <c r="J234" s="30" t="s">
        <v>1387</v>
      </c>
      <c r="K234" s="31" t="s">
        <v>158</v>
      </c>
      <c r="L234" s="31" t="s">
        <v>159</v>
      </c>
      <c r="M234" s="30" t="s">
        <v>1422</v>
      </c>
      <c r="N234" s="30" t="s">
        <v>1423</v>
      </c>
      <c r="O234" s="29" t="s">
        <v>1424</v>
      </c>
      <c r="P234" s="25" t="s">
        <v>1425</v>
      </c>
      <c r="Q234" s="32" t="n">
        <v>-2.98523933923793</v>
      </c>
      <c r="R234" s="32" t="n">
        <v>-39.821758009904</v>
      </c>
      <c r="S234" s="31" t="s">
        <v>155</v>
      </c>
      <c r="T234" s="33" t="s">
        <v>1426</v>
      </c>
      <c r="U234" s="29" t="n">
        <v>62590000</v>
      </c>
      <c r="V234" s="34" t="s">
        <v>1427</v>
      </c>
      <c r="W234" s="34"/>
      <c r="X234" s="34"/>
      <c r="Y234" s="34"/>
    </row>
    <row r="235" customFormat="false" ht="15" hidden="false" customHeight="true" outlineLevel="0" collapsed="false">
      <c r="A235" s="35" t="s">
        <v>1385</v>
      </c>
      <c r="B235" s="11" t="str">
        <f aca="false">IF(OR(A235="AC",A235="AM",A235="AP",A235="PA",A235="RO",A235="RR",A235="TO"),"Manaus/AM",IF(OR(A235="AL",A235="BA",A235="CE",A235="MA",A235="PB",A235="PE",A235="PI",A235="RN",A235="SE"),"Recife/PE",IF(OR(A235="MT",A235="MS",A235="GO",A235="DF"),"Campo Grande/MS",IF(OR(A235="SC",A235="PR",A235="RS",A235="MG",A235="ES",A235="SP",A235="RJ"),"Curitiba/PR","VERIFICAR UF"))))</f>
        <v>Recife/PE</v>
      </c>
      <c r="C235" s="26"/>
      <c r="D235" s="27"/>
      <c r="E235" s="36" t="n">
        <f aca="false">IFERROR(INDEX('ANEXO IV - Kits por Polo'!$F$2:$F$615,MATCH($M235&amp;"|"&amp;$K235&amp;"|"&amp;$A235&amp;"|"&amp;$J235,'ANEXO IV - Kits por Polo'!$I$2:$I$615,0)),0)</f>
        <v>35</v>
      </c>
      <c r="F235" s="36" t="n">
        <f aca="false">IFERROR(INDEX('ANEXO IV - Kits por Polo'!$G$2:$G$615,MATCH($M235&amp;"|"&amp;$K235&amp;"|"&amp;$A235&amp;"|"&amp;$J235,'ANEXO IV - Kits por Polo'!$I$2:$I$615,0)),0)</f>
        <v>325550</v>
      </c>
      <c r="G235" s="37" t="s">
        <v>1428</v>
      </c>
      <c r="H235" s="36" t="n">
        <f aca="false">IFERROR(INDEX('ANEXO IV - Kits por Polo'!$H$2:$H$615,MATCH($M235&amp;"|"&amp;$K235&amp;"|"&amp;$A235&amp;"|"&amp;$J235,'ANEXO IV - Kits por Polo'!$I$2:$I$615,0)),0)</f>
        <v>1845.155</v>
      </c>
      <c r="I235" s="36" t="n">
        <f aca="false">MAX(F235/1000,H235*0.3)</f>
        <v>553.5465</v>
      </c>
      <c r="J235" s="38" t="s">
        <v>1387</v>
      </c>
      <c r="K235" s="39" t="s">
        <v>158</v>
      </c>
      <c r="L235" s="39" t="s">
        <v>166</v>
      </c>
      <c r="M235" s="38" t="s">
        <v>1428</v>
      </c>
      <c r="N235" s="38" t="s">
        <v>1429</v>
      </c>
      <c r="O235" s="37" t="s">
        <v>1430</v>
      </c>
      <c r="P235" s="35" t="s">
        <v>1431</v>
      </c>
      <c r="Q235" s="40" t="n">
        <v>-3.93426132438676</v>
      </c>
      <c r="R235" s="40" t="n">
        <v>-38.6327584572899</v>
      </c>
      <c r="S235" s="39" t="s">
        <v>155</v>
      </c>
      <c r="T235" s="41" t="s">
        <v>1432</v>
      </c>
      <c r="U235" s="37" t="n">
        <v>61900005</v>
      </c>
      <c r="V235" s="42" t="s">
        <v>1433</v>
      </c>
      <c r="W235" s="42"/>
      <c r="X235" s="42"/>
      <c r="Y235" s="42"/>
    </row>
    <row r="236" customFormat="false" ht="15" hidden="false" customHeight="true" outlineLevel="0" collapsed="false">
      <c r="A236" s="25" t="s">
        <v>1385</v>
      </c>
      <c r="B236" s="11" t="str">
        <f aca="false">IF(OR(A236="AC",A236="AM",A236="AP",A236="PA",A236="RO",A236="RR",A236="TO"),"Manaus/AM",IF(OR(A236="AL",A236="BA",A236="CE",A236="MA",A236="PB",A236="PE",A236="PI",A236="RN",A236="SE"),"Recife/PE",IF(OR(A236="MT",A236="MS",A236="GO",A236="DF"),"Campo Grande/MS",IF(OR(A236="SC",A236="PR",A236="RS",A236="MG",A236="ES",A236="SP",A236="RJ"),"Curitiba/PR","VERIFICAR UF"))))</f>
        <v>Recife/PE</v>
      </c>
      <c r="C236" s="26"/>
      <c r="D236" s="27"/>
      <c r="E236" s="28" t="n">
        <f aca="false">IFERROR(INDEX('ANEXO IV - Kits por Polo'!$F$2:$F$615,MATCH($M236&amp;"|"&amp;$K236&amp;"|"&amp;$A236&amp;"|"&amp;$J236,'ANEXO IV - Kits por Polo'!$I$2:$I$615,0)),0)</f>
        <v>67</v>
      </c>
      <c r="F236" s="28" t="n">
        <f aca="false">IFERROR(INDEX('ANEXO IV - Kits por Polo'!$G$2:$G$615,MATCH($M236&amp;"|"&amp;$K236&amp;"|"&amp;$A236&amp;"|"&amp;$J236,'ANEXO IV - Kits por Polo'!$I$2:$I$615,0)),0)</f>
        <v>751227</v>
      </c>
      <c r="G236" s="29" t="s">
        <v>1434</v>
      </c>
      <c r="H236" s="28" t="n">
        <f aca="false">IFERROR(INDEX('ANEXO IV - Kits por Polo'!$H$2:$H$615,MATCH($M236&amp;"|"&amp;$K236&amp;"|"&amp;$A236&amp;"|"&amp;$J236,'ANEXO IV - Kits por Polo'!$I$2:$I$615,0)),0)</f>
        <v>4171.31</v>
      </c>
      <c r="I236" s="28" t="n">
        <f aca="false">MAX(F236/1000,H236*0.3)</f>
        <v>1251.393</v>
      </c>
      <c r="J236" s="30" t="s">
        <v>1387</v>
      </c>
      <c r="K236" s="31" t="s">
        <v>158</v>
      </c>
      <c r="L236" s="31" t="s">
        <v>159</v>
      </c>
      <c r="M236" s="30" t="s">
        <v>1434</v>
      </c>
      <c r="N236" s="30" t="s">
        <v>1435</v>
      </c>
      <c r="O236" s="29" t="s">
        <v>1436</v>
      </c>
      <c r="P236" s="25" t="s">
        <v>1437</v>
      </c>
      <c r="Q236" s="32" t="n">
        <v>-4.82983657511078</v>
      </c>
      <c r="R236" s="32" t="n">
        <v>-40.072596058367</v>
      </c>
      <c r="S236" s="31" t="s">
        <v>155</v>
      </c>
      <c r="T236" s="33" t="s">
        <v>1438</v>
      </c>
      <c r="U236" s="29" t="n">
        <v>63780000</v>
      </c>
      <c r="V236" s="34" t="s">
        <v>1439</v>
      </c>
      <c r="W236" s="34"/>
      <c r="X236" s="34"/>
      <c r="Y236" s="34"/>
    </row>
    <row r="237" customFormat="false" ht="15" hidden="false" customHeight="true" outlineLevel="0" collapsed="false">
      <c r="A237" s="35" t="s">
        <v>1385</v>
      </c>
      <c r="B237" s="11" t="str">
        <f aca="false">IF(OR(A237="AC",A237="AM",A237="AP",A237="PA",A237="RO",A237="RR",A237="TO"),"Manaus/AM",IF(OR(A237="AL",A237="BA",A237="CE",A237="MA",A237="PB",A237="PE",A237="PI",A237="RN",A237="SE"),"Recife/PE",IF(OR(A237="MT",A237="MS",A237="GO",A237="DF"),"Campo Grande/MS",IF(OR(A237="SC",A237="PR",A237="RS",A237="MG",A237="ES",A237="SP",A237="RJ"),"Curitiba/PR","VERIFICAR UF"))))</f>
        <v>Recife/PE</v>
      </c>
      <c r="C237" s="26"/>
      <c r="D237" s="27"/>
      <c r="E237" s="36" t="n">
        <f aca="false">IFERROR(INDEX('ANEXO IV - Kits por Polo'!$F$2:$F$615,MATCH($M237&amp;"|"&amp;$K237&amp;"|"&amp;$A237&amp;"|"&amp;$J237,'ANEXO IV - Kits por Polo'!$I$2:$I$615,0)),0)</f>
        <v>11</v>
      </c>
      <c r="F237" s="36" t="n">
        <f aca="false">IFERROR(INDEX('ANEXO IV - Kits por Polo'!$G$2:$G$615,MATCH($M237&amp;"|"&amp;$K237&amp;"|"&amp;$A237&amp;"|"&amp;$J237,'ANEXO IV - Kits por Polo'!$I$2:$I$615,0)),0)</f>
        <v>118108</v>
      </c>
      <c r="G237" s="37" t="s">
        <v>1440</v>
      </c>
      <c r="H237" s="36" t="n">
        <f aca="false">IFERROR(INDEX('ANEXO IV - Kits por Polo'!$H$2:$H$615,MATCH($M237&amp;"|"&amp;$K237&amp;"|"&amp;$A237&amp;"|"&amp;$J237,'ANEXO IV - Kits por Polo'!$I$2:$I$615,0)),0)</f>
        <v>658.97</v>
      </c>
      <c r="I237" s="36" t="n">
        <f aca="false">MAX(F237/1000,H237*0.3)</f>
        <v>197.691</v>
      </c>
      <c r="J237" s="38" t="s">
        <v>1387</v>
      </c>
      <c r="K237" s="39" t="s">
        <v>158</v>
      </c>
      <c r="L237" s="39" t="s">
        <v>159</v>
      </c>
      <c r="M237" s="38" t="s">
        <v>1440</v>
      </c>
      <c r="N237" s="38" t="s">
        <v>1441</v>
      </c>
      <c r="O237" s="37" t="s">
        <v>1442</v>
      </c>
      <c r="P237" s="35" t="s">
        <v>1443</v>
      </c>
      <c r="Q237" s="40" t="n">
        <v>-4.7472350961809</v>
      </c>
      <c r="R237" s="40" t="n">
        <v>-40.9368392226537</v>
      </c>
      <c r="S237" s="39" t="s">
        <v>155</v>
      </c>
      <c r="T237" s="41" t="s">
        <v>1444</v>
      </c>
      <c r="U237" s="37" t="n">
        <v>62220000</v>
      </c>
      <c r="V237" s="42" t="s">
        <v>1445</v>
      </c>
      <c r="W237" s="42"/>
      <c r="X237" s="42"/>
      <c r="Y237" s="42"/>
    </row>
    <row r="238" customFormat="false" ht="15" hidden="false" customHeight="true" outlineLevel="0" collapsed="false">
      <c r="A238" s="25" t="s">
        <v>1385</v>
      </c>
      <c r="B238" s="11" t="str">
        <f aca="false">IF(OR(A238="AC",A238="AM",A238="AP",A238="PA",A238="RO",A238="RR",A238="TO"),"Manaus/AM",IF(OR(A238="AL",A238="BA",A238="CE",A238="MA",A238="PB",A238="PE",A238="PI",A238="RN",A238="SE"),"Recife/PE",IF(OR(A238="MT",A238="MS",A238="GO",A238="DF"),"Campo Grande/MS",IF(OR(A238="SC",A238="PR",A238="RS",A238="MG",A238="ES",A238="SP",A238="RJ"),"Curitiba/PR","VERIFICAR UF"))))</f>
        <v>Recife/PE</v>
      </c>
      <c r="C238" s="26"/>
      <c r="D238" s="27"/>
      <c r="E238" s="28" t="n">
        <f aca="false">IFERROR(INDEX('ANEXO IV - Kits por Polo'!$F$2:$F$615,MATCH($M238&amp;"|"&amp;$K238&amp;"|"&amp;$A238&amp;"|"&amp;$J238,'ANEXO IV - Kits por Polo'!$I$2:$I$615,0)),0)</f>
        <v>73</v>
      </c>
      <c r="F238" s="28" t="n">
        <f aca="false">IFERROR(INDEX('ANEXO IV - Kits por Polo'!$G$2:$G$615,MATCH($M238&amp;"|"&amp;$K238&amp;"|"&amp;$A238&amp;"|"&amp;$J238,'ANEXO IV - Kits por Polo'!$I$2:$I$615,0)),0)</f>
        <v>696866</v>
      </c>
      <c r="G238" s="29" t="s">
        <v>1386</v>
      </c>
      <c r="H238" s="28" t="n">
        <f aca="false">IFERROR(INDEX('ANEXO IV - Kits por Polo'!$H$2:$H$615,MATCH($M238&amp;"|"&amp;$K238&amp;"|"&amp;$A238&amp;"|"&amp;$J238,'ANEXO IV - Kits por Polo'!$I$2:$I$615,0)),0)</f>
        <v>3939.975</v>
      </c>
      <c r="I238" s="28" t="n">
        <f aca="false">MAX(F238/1000,H238*0.3)</f>
        <v>1181.9925</v>
      </c>
      <c r="J238" s="30" t="s">
        <v>1387</v>
      </c>
      <c r="K238" s="31" t="s">
        <v>158</v>
      </c>
      <c r="L238" s="31" t="s">
        <v>159</v>
      </c>
      <c r="M238" s="30" t="s">
        <v>1446</v>
      </c>
      <c r="N238" s="30" t="s">
        <v>1447</v>
      </c>
      <c r="O238" s="29" t="s">
        <v>1448</v>
      </c>
      <c r="P238" s="25" t="s">
        <v>1449</v>
      </c>
      <c r="Q238" s="32" t="n">
        <v>-3.72621195479085</v>
      </c>
      <c r="R238" s="32" t="n">
        <v>-38.6826209951611</v>
      </c>
      <c r="S238" s="31" t="s">
        <v>155</v>
      </c>
      <c r="T238" s="33" t="s">
        <v>1450</v>
      </c>
      <c r="U238" s="29" t="n">
        <v>61600150</v>
      </c>
      <c r="V238" s="34" t="s">
        <v>1451</v>
      </c>
      <c r="W238" s="34"/>
      <c r="X238" s="34"/>
      <c r="Y238" s="34"/>
    </row>
    <row r="239" customFormat="false" ht="15" hidden="false" customHeight="true" outlineLevel="0" collapsed="false">
      <c r="A239" s="35" t="s">
        <v>1385</v>
      </c>
      <c r="B239" s="11" t="str">
        <f aca="false">IF(OR(A239="AC",A239="AM",A239="AP",A239="PA",A239="RO",A239="RR",A239="TO"),"Manaus/AM",IF(OR(A239="AL",A239="BA",A239="CE",A239="MA",A239="PB",A239="PE",A239="PI",A239="RN",A239="SE"),"Recife/PE",IF(OR(A239="MT",A239="MS",A239="GO",A239="DF"),"Campo Grande/MS",IF(OR(A239="SC",A239="PR",A239="RS",A239="MG",A239="ES",A239="SP",A239="RJ"),"Curitiba/PR","VERIFICAR UF"))))</f>
        <v>Recife/PE</v>
      </c>
      <c r="C239" s="26"/>
      <c r="D239" s="27"/>
      <c r="E239" s="36" t="n">
        <f aca="false">IFERROR(INDEX('ANEXO IV - Kits por Polo'!$F$2:$F$615,MATCH($M239&amp;"|"&amp;$K239&amp;"|"&amp;$A239&amp;"|"&amp;$J239,'ANEXO IV - Kits por Polo'!$I$2:$I$615,0)),0)</f>
        <v>9</v>
      </c>
      <c r="F239" s="36" t="n">
        <f aca="false">IFERROR(INDEX('ANEXO IV - Kits por Polo'!$G$2:$G$615,MATCH($M239&amp;"|"&amp;$K239&amp;"|"&amp;$A239&amp;"|"&amp;$J239,'ANEXO IV - Kits por Polo'!$I$2:$I$615,0)),0)</f>
        <v>80445</v>
      </c>
      <c r="G239" s="37" t="s">
        <v>1452</v>
      </c>
      <c r="H239" s="36" t="n">
        <f aca="false">IFERROR(INDEX('ANEXO IV - Kits por Polo'!$H$2:$H$615,MATCH($M239&amp;"|"&amp;$K239&amp;"|"&amp;$A239&amp;"|"&amp;$J239,'ANEXO IV - Kits por Polo'!$I$2:$I$615,0)),0)</f>
        <v>459.03</v>
      </c>
      <c r="I239" s="36" t="n">
        <f aca="false">MAX(F239/1000,H239*0.3)</f>
        <v>137.709</v>
      </c>
      <c r="J239" s="38" t="s">
        <v>1387</v>
      </c>
      <c r="K239" s="39" t="s">
        <v>158</v>
      </c>
      <c r="L239" s="39" t="s">
        <v>159</v>
      </c>
      <c r="M239" s="38" t="s">
        <v>1452</v>
      </c>
      <c r="N239" s="38" t="s">
        <v>1453</v>
      </c>
      <c r="O239" s="37" t="s">
        <v>1454</v>
      </c>
      <c r="P239" s="35" t="s">
        <v>1455</v>
      </c>
      <c r="Q239" s="40" t="n">
        <v>-4.08984451801617</v>
      </c>
      <c r="R239" s="40" t="n">
        <v>-40.9130686116718</v>
      </c>
      <c r="S239" s="39" t="s">
        <v>155</v>
      </c>
      <c r="T239" s="41" t="s">
        <v>1456</v>
      </c>
      <c r="U239" s="37" t="n">
        <v>62375000</v>
      </c>
      <c r="V239" s="42" t="s">
        <v>1457</v>
      </c>
      <c r="W239" s="42"/>
      <c r="X239" s="42"/>
      <c r="Y239" s="42"/>
    </row>
    <row r="240" customFormat="false" ht="15" hidden="false" customHeight="true" outlineLevel="0" collapsed="false">
      <c r="A240" s="25" t="s">
        <v>1458</v>
      </c>
      <c r="B240" s="11" t="str">
        <f aca="false">IF(OR(A240="AC",A240="AM",A240="AP",A240="PA",A240="RO",A240="RR",A240="TO"),"Manaus/AM",IF(OR(A240="AL",A240="BA",A240="CE",A240="MA",A240="PB",A240="PE",A240="PI",A240="RN",A240="SE"),"Recife/PE",IF(OR(A240="MT",A240="MS",A240="GO",A240="DF"),"Campo Grande/MS",IF(OR(A240="SC",A240="PR",A240="RS",A240="MG",A240="ES",A240="SP",A240="RJ"),"Curitiba/PR","VERIFICAR UF"))))</f>
        <v>Campo Grande/MS</v>
      </c>
      <c r="C240" s="26"/>
      <c r="D240" s="27"/>
      <c r="E240" s="28" t="n">
        <f aca="false">IFERROR(INDEX('ANEXO IV - Kits por Polo'!$F$2:$F$615,MATCH($M240&amp;"|"&amp;$K240&amp;"|"&amp;$A240&amp;"|"&amp;$J240,'ANEXO IV - Kits por Polo'!$I$2:$I$615,0)),0)</f>
        <v>44</v>
      </c>
      <c r="F240" s="28" t="n">
        <f aca="false">IFERROR(INDEX('ANEXO IV - Kits por Polo'!$G$2:$G$615,MATCH($M240&amp;"|"&amp;$K240&amp;"|"&amp;$A240&amp;"|"&amp;$J240,'ANEXO IV - Kits por Polo'!$I$2:$I$615,0)),0)</f>
        <v>306226</v>
      </c>
      <c r="G240" s="29" t="s">
        <v>1459</v>
      </c>
      <c r="H240" s="28" t="n">
        <f aca="false">IFERROR(INDEX('ANEXO IV - Kits por Polo'!$H$2:$H$615,MATCH($M240&amp;"|"&amp;$K240&amp;"|"&amp;$A240&amp;"|"&amp;$J240,'ANEXO IV - Kits por Polo'!$I$2:$I$615,0)),0)</f>
        <v>1813.24</v>
      </c>
      <c r="I240" s="28" t="n">
        <f aca="false">MAX(F240/1000,H240*0.3)</f>
        <v>543.972</v>
      </c>
      <c r="J240" s="30" t="s">
        <v>1460</v>
      </c>
      <c r="K240" s="31" t="s">
        <v>187</v>
      </c>
      <c r="L240" s="31" t="s">
        <v>187</v>
      </c>
      <c r="M240" s="30" t="s">
        <v>1459</v>
      </c>
      <c r="N240" s="30" t="s">
        <v>1461</v>
      </c>
      <c r="O240" s="29" t="s">
        <v>1462</v>
      </c>
      <c r="P240" s="25" t="s">
        <v>1463</v>
      </c>
      <c r="Q240" s="32" t="n">
        <v>-15.7429631046166</v>
      </c>
      <c r="R240" s="32" t="n">
        <v>-47.713293589095</v>
      </c>
      <c r="S240" s="31" t="s">
        <v>155</v>
      </c>
      <c r="T240" s="33" t="s">
        <v>1464</v>
      </c>
      <c r="U240" s="29" t="n">
        <v>71560000</v>
      </c>
      <c r="V240" s="34" t="s">
        <v>1465</v>
      </c>
      <c r="W240" s="34"/>
      <c r="X240" s="34"/>
      <c r="Y240" s="34"/>
    </row>
    <row r="241" customFormat="false" ht="15" hidden="false" customHeight="true" outlineLevel="0" collapsed="false">
      <c r="A241" s="35" t="s">
        <v>1466</v>
      </c>
      <c r="B241" s="11" t="str">
        <f aca="false">IF(OR(A241="AC",A241="AM",A241="AP",A241="PA",A241="RO",A241="RR",A241="TO"),"Manaus/AM",IF(OR(A241="AL",A241="BA",A241="CE",A241="MA",A241="PB",A241="PE",A241="PI",A241="RN",A241="SE"),"Recife/PE",IF(OR(A241="MT",A241="MS",A241="GO",A241="DF"),"Campo Grande/MS",IF(OR(A241="SC",A241="PR",A241="RS",A241="MG",A241="ES",A241="SP",A241="RJ"),"Curitiba/PR","VERIFICAR UF"))))</f>
        <v>Curitiba/PR</v>
      </c>
      <c r="C241" s="26"/>
      <c r="D241" s="27"/>
      <c r="E241" s="36" t="n">
        <f aca="false">IFERROR(INDEX('ANEXO IV - Kits por Polo'!$F$2:$F$615,MATCH($M241&amp;"|"&amp;$K241&amp;"|"&amp;$A241&amp;"|"&amp;$J241,'ANEXO IV - Kits por Polo'!$I$2:$I$615,0)),0)</f>
        <v>13</v>
      </c>
      <c r="F241" s="36" t="n">
        <f aca="false">IFERROR(INDEX('ANEXO IV - Kits por Polo'!$G$2:$G$615,MATCH($M241&amp;"|"&amp;$K241&amp;"|"&amp;$A241&amp;"|"&amp;$J241,'ANEXO IV - Kits por Polo'!$I$2:$I$615,0)),0)</f>
        <v>95057</v>
      </c>
      <c r="G241" s="37" t="s">
        <v>1467</v>
      </c>
      <c r="H241" s="36" t="n">
        <f aca="false">IFERROR(INDEX('ANEXO IV - Kits por Polo'!$H$2:$H$615,MATCH($M241&amp;"|"&amp;$K241&amp;"|"&amp;$A241&amp;"|"&amp;$J241,'ANEXO IV - Kits por Polo'!$I$2:$I$615,0)),0)</f>
        <v>558.675</v>
      </c>
      <c r="I241" s="36" t="n">
        <f aca="false">MAX(F241/1000,H241*0.3)</f>
        <v>167.6025</v>
      </c>
      <c r="J241" s="38" t="s">
        <v>1468</v>
      </c>
      <c r="K241" s="39" t="s">
        <v>543</v>
      </c>
      <c r="L241" s="39" t="s">
        <v>1469</v>
      </c>
      <c r="M241" s="38" t="s">
        <v>1467</v>
      </c>
      <c r="N241" s="38" t="s">
        <v>1470</v>
      </c>
      <c r="O241" s="37" t="s">
        <v>1471</v>
      </c>
      <c r="P241" s="35" t="s">
        <v>1472</v>
      </c>
      <c r="Q241" s="40" t="n">
        <v>-19.8239020013463</v>
      </c>
      <c r="R241" s="40" t="n">
        <v>-40.2658248280407</v>
      </c>
      <c r="S241" s="39" t="s">
        <v>155</v>
      </c>
      <c r="T241" s="41" t="s">
        <v>1473</v>
      </c>
      <c r="U241" s="37" t="n">
        <v>29192733</v>
      </c>
      <c r="V241" s="42" t="s">
        <v>1474</v>
      </c>
      <c r="W241" s="42"/>
      <c r="X241" s="42"/>
      <c r="Y241" s="42"/>
    </row>
    <row r="242" customFormat="false" ht="15" hidden="false" customHeight="true" outlineLevel="0" collapsed="false">
      <c r="A242" s="25" t="s">
        <v>1466</v>
      </c>
      <c r="B242" s="11" t="str">
        <f aca="false">IF(OR(A242="AC",A242="AM",A242="AP",A242="PA",A242="RO",A242="RR",A242="TO"),"Manaus/AM",IF(OR(A242="AL",A242="BA",A242="CE",A242="MA",A242="PB",A242="PE",A242="PI",A242="RN",A242="SE"),"Recife/PE",IF(OR(A242="MT",A242="MS",A242="GO",A242="DF"),"Campo Grande/MS",IF(OR(A242="SC",A242="PR",A242="RS",A242="MG",A242="ES",A242="SP",A242="RJ"),"Curitiba/PR","VERIFICAR UF"))))</f>
        <v>Curitiba/PR</v>
      </c>
      <c r="C242" s="26"/>
      <c r="D242" s="27"/>
      <c r="E242" s="28" t="n">
        <f aca="false">IFERROR(INDEX('ANEXO IV - Kits por Polo'!$F$2:$F$615,MATCH($M242&amp;"|"&amp;$K242&amp;"|"&amp;$A242&amp;"|"&amp;$J242,'ANEXO IV - Kits por Polo'!$I$2:$I$615,0)),0)</f>
        <v>10</v>
      </c>
      <c r="F242" s="28" t="n">
        <f aca="false">IFERROR(INDEX('ANEXO IV - Kits por Polo'!$G$2:$G$615,MATCH($M242&amp;"|"&amp;$K242&amp;"|"&amp;$A242&amp;"|"&amp;$J242,'ANEXO IV - Kits por Polo'!$I$2:$I$615,0)),0)</f>
        <v>99277</v>
      </c>
      <c r="G242" s="29" t="s">
        <v>1467</v>
      </c>
      <c r="H242" s="28" t="n">
        <f aca="false">IFERROR(INDEX('ANEXO IV - Kits por Polo'!$H$2:$H$615,MATCH($M242&amp;"|"&amp;$K242&amp;"|"&amp;$A242&amp;"|"&amp;$J242,'ANEXO IV - Kits por Polo'!$I$2:$I$615,0)),0)</f>
        <v>559</v>
      </c>
      <c r="I242" s="28" t="n">
        <f aca="false">MAX(F242/1000,H242*0.3)</f>
        <v>167.7</v>
      </c>
      <c r="J242" s="30" t="s">
        <v>1468</v>
      </c>
      <c r="K242" s="31" t="s">
        <v>158</v>
      </c>
      <c r="L242" s="31" t="s">
        <v>159</v>
      </c>
      <c r="M242" s="30" t="s">
        <v>1475</v>
      </c>
      <c r="N242" s="30" t="s">
        <v>1476</v>
      </c>
      <c r="O242" s="29" t="s">
        <v>1477</v>
      </c>
      <c r="P242" s="25" t="s">
        <v>1478</v>
      </c>
      <c r="Q242" s="32" t="n">
        <v>-19.9416496070697</v>
      </c>
      <c r="R242" s="32" t="n">
        <v>-40.1549735128897</v>
      </c>
      <c r="S242" s="31" t="s">
        <v>155</v>
      </c>
      <c r="T242" s="33" t="s">
        <v>1479</v>
      </c>
      <c r="U242" s="29" t="n">
        <v>29190970</v>
      </c>
      <c r="V242" s="34" t="s">
        <v>1480</v>
      </c>
      <c r="W242" s="34"/>
      <c r="X242" s="34"/>
      <c r="Y242" s="34"/>
    </row>
    <row r="243" customFormat="false" ht="15" hidden="false" customHeight="true" outlineLevel="0" collapsed="false">
      <c r="A243" s="35" t="s">
        <v>1466</v>
      </c>
      <c r="B243" s="11" t="str">
        <f aca="false">IF(OR(A243="AC",A243="AM",A243="AP",A243="PA",A243="RO",A243="RR",A243="TO"),"Manaus/AM",IF(OR(A243="AL",A243="BA",A243="CE",A243="MA",A243="PB",A243="PE",A243="PI",A243="RN",A243="SE"),"Recife/PE",IF(OR(A243="MT",A243="MS",A243="GO",A243="DF"),"Campo Grande/MS",IF(OR(A243="SC",A243="PR",A243="RS",A243="MG",A243="ES",A243="SP",A243="RJ"),"Curitiba/PR","VERIFICAR UF"))))</f>
        <v>Curitiba/PR</v>
      </c>
      <c r="C243" s="26"/>
      <c r="D243" s="27"/>
      <c r="E243" s="36" t="n">
        <f aca="false">IFERROR(INDEX('ANEXO IV - Kits por Polo'!$F$2:$F$615,MATCH($M243&amp;"|"&amp;$K243&amp;"|"&amp;$A243&amp;"|"&amp;$J243,'ANEXO IV - Kits por Polo'!$I$2:$I$615,0)),0)</f>
        <v>15</v>
      </c>
      <c r="F243" s="36" t="n">
        <f aca="false">IFERROR(INDEX('ANEXO IV - Kits por Polo'!$G$2:$G$615,MATCH($M243&amp;"|"&amp;$K243&amp;"|"&amp;$A243&amp;"|"&amp;$J243,'ANEXO IV - Kits por Polo'!$I$2:$I$615,0)),0)</f>
        <v>140011</v>
      </c>
      <c r="G243" s="37" t="s">
        <v>1467</v>
      </c>
      <c r="H243" s="36" t="n">
        <f aca="false">IFERROR(INDEX('ANEXO IV - Kits por Polo'!$H$2:$H$615,MATCH($M243&amp;"|"&amp;$K243&amp;"|"&amp;$A243&amp;"|"&amp;$J243,'ANEXO IV - Kits por Polo'!$I$2:$I$615,0)),0)</f>
        <v>794.43</v>
      </c>
      <c r="I243" s="36" t="n">
        <f aca="false">MAX(F243/1000,H243*0.3)</f>
        <v>238.329</v>
      </c>
      <c r="J243" s="38" t="s">
        <v>1468</v>
      </c>
      <c r="K243" s="39" t="s">
        <v>158</v>
      </c>
      <c r="L243" s="39" t="s">
        <v>159</v>
      </c>
      <c r="M243" s="38" t="s">
        <v>1481</v>
      </c>
      <c r="N243" s="38" t="s">
        <v>1482</v>
      </c>
      <c r="O243" s="37" t="s">
        <v>1483</v>
      </c>
      <c r="P243" s="35" t="s">
        <v>1484</v>
      </c>
      <c r="Q243" s="40" t="n">
        <v>-19.92396469537</v>
      </c>
      <c r="R243" s="40" t="n">
        <v>-40.1714700403117</v>
      </c>
      <c r="S243" s="39" t="s">
        <v>155</v>
      </c>
      <c r="T243" s="41" t="s">
        <v>1485</v>
      </c>
      <c r="U243" s="37" t="n">
        <v>29190970</v>
      </c>
      <c r="V243" s="42" t="s">
        <v>1486</v>
      </c>
      <c r="W243" s="42"/>
      <c r="X243" s="42"/>
      <c r="Y243" s="42"/>
    </row>
    <row r="244" customFormat="false" ht="15" hidden="false" customHeight="true" outlineLevel="0" collapsed="false">
      <c r="A244" s="25" t="s">
        <v>1466</v>
      </c>
      <c r="B244" s="11" t="str">
        <f aca="false">IF(OR(A244="AC",A244="AM",A244="AP",A244="PA",A244="RO",A244="RR",A244="TO"),"Manaus/AM",IF(OR(A244="AL",A244="BA",A244="CE",A244="MA",A244="PB",A244="PE",A244="PI",A244="RN",A244="SE"),"Recife/PE",IF(OR(A244="MT",A244="MS",A244="GO",A244="DF"),"Campo Grande/MS",IF(OR(A244="SC",A244="PR",A244="RS",A244="MG",A244="ES",A244="SP",A244="RJ"),"Curitiba/PR","VERIFICAR UF"))))</f>
        <v>Curitiba/PR</v>
      </c>
      <c r="C244" s="26"/>
      <c r="D244" s="27"/>
      <c r="E244" s="28" t="n">
        <f aca="false">IFERROR(INDEX('ANEXO IV - Kits por Polo'!$F$2:$F$615,MATCH($M244&amp;"|"&amp;$K244&amp;"|"&amp;$A244&amp;"|"&amp;$J244,'ANEXO IV - Kits por Polo'!$I$2:$I$615,0)),0)</f>
        <v>14</v>
      </c>
      <c r="F244" s="28" t="n">
        <f aca="false">IFERROR(INDEX('ANEXO IV - Kits por Polo'!$G$2:$G$615,MATCH($M244&amp;"|"&amp;$K244&amp;"|"&amp;$A244&amp;"|"&amp;$J244,'ANEXO IV - Kits por Polo'!$I$2:$I$615,0)),0)</f>
        <v>127116</v>
      </c>
      <c r="G244" s="29" t="s">
        <v>1467</v>
      </c>
      <c r="H244" s="28" t="n">
        <f aca="false">IFERROR(INDEX('ANEXO IV - Kits por Polo'!$H$2:$H$615,MATCH($M244&amp;"|"&amp;$K244&amp;"|"&amp;$A244&amp;"|"&amp;$J244,'ANEXO IV - Kits por Polo'!$I$2:$I$615,0)),0)</f>
        <v>723.84</v>
      </c>
      <c r="I244" s="28" t="n">
        <f aca="false">MAX(F244/1000,H244*0.3)</f>
        <v>217.152</v>
      </c>
      <c r="J244" s="30" t="s">
        <v>1468</v>
      </c>
      <c r="K244" s="31" t="s">
        <v>158</v>
      </c>
      <c r="L244" s="31" t="s">
        <v>159</v>
      </c>
      <c r="M244" s="30" t="s">
        <v>1487</v>
      </c>
      <c r="N244" s="30" t="s">
        <v>1488</v>
      </c>
      <c r="O244" s="29" t="s">
        <v>1489</v>
      </c>
      <c r="P244" s="25" t="s">
        <v>1490</v>
      </c>
      <c r="Q244" s="32" t="n">
        <v>-19.7032656144949</v>
      </c>
      <c r="R244" s="32" t="n">
        <v>-39.9675938957633</v>
      </c>
      <c r="S244" s="31" t="s">
        <v>235</v>
      </c>
      <c r="T244" s="33" t="s">
        <v>1491</v>
      </c>
      <c r="U244" s="29" t="n">
        <v>29190970</v>
      </c>
      <c r="V244" s="34" t="s">
        <v>1492</v>
      </c>
      <c r="W244" s="34"/>
      <c r="X244" s="34"/>
      <c r="Y244" s="34"/>
    </row>
    <row r="245" customFormat="false" ht="15" hidden="false" customHeight="true" outlineLevel="0" collapsed="false">
      <c r="A245" s="35" t="s">
        <v>1466</v>
      </c>
      <c r="B245" s="11" t="str">
        <f aca="false">IF(OR(A245="AC",A245="AM",A245="AP",A245="PA",A245="RO",A245="RR",A245="TO"),"Manaus/AM",IF(OR(A245="AL",A245="BA",A245="CE",A245="MA",A245="PB",A245="PE",A245="PI",A245="RN",A245="SE"),"Recife/PE",IF(OR(A245="MT",A245="MS",A245="GO",A245="DF"),"Campo Grande/MS",IF(OR(A245="SC",A245="PR",A245="RS",A245="MG",A245="ES",A245="SP",A245="RJ"),"Curitiba/PR","VERIFICAR UF"))))</f>
        <v>Curitiba/PR</v>
      </c>
      <c r="C245" s="26"/>
      <c r="D245" s="27"/>
      <c r="E245" s="36" t="n">
        <f aca="false">IFERROR(INDEX('ANEXO IV - Kits por Polo'!$F$2:$F$615,MATCH($M245&amp;"|"&amp;$K245&amp;"|"&amp;$A245&amp;"|"&amp;$J245,'ANEXO IV - Kits por Polo'!$I$2:$I$615,0)),0)</f>
        <v>12</v>
      </c>
      <c r="F245" s="36" t="n">
        <f aca="false">IFERROR(INDEX('ANEXO IV - Kits por Polo'!$G$2:$G$615,MATCH($M245&amp;"|"&amp;$K245&amp;"|"&amp;$A245&amp;"|"&amp;$J245,'ANEXO IV - Kits por Polo'!$I$2:$I$615,0)),0)</f>
        <v>119132</v>
      </c>
      <c r="G245" s="37" t="s">
        <v>1467</v>
      </c>
      <c r="H245" s="36" t="n">
        <f aca="false">IFERROR(INDEX('ANEXO IV - Kits por Polo'!$H$2:$H$615,MATCH($M245&amp;"|"&amp;$K245&amp;"|"&amp;$A245&amp;"|"&amp;$J245,'ANEXO IV - Kits por Polo'!$I$2:$I$615,0)),0)</f>
        <v>670.8</v>
      </c>
      <c r="I245" s="36" t="n">
        <f aca="false">MAX(F245/1000,H245*0.3)</f>
        <v>201.24</v>
      </c>
      <c r="J245" s="38" t="s">
        <v>1468</v>
      </c>
      <c r="K245" s="39" t="s">
        <v>158</v>
      </c>
      <c r="L245" s="39" t="s">
        <v>159</v>
      </c>
      <c r="M245" s="38" t="s">
        <v>1493</v>
      </c>
      <c r="N245" s="38" t="s">
        <v>1494</v>
      </c>
      <c r="O245" s="37" t="s">
        <v>1495</v>
      </c>
      <c r="P245" s="35" t="s">
        <v>1496</v>
      </c>
      <c r="Q245" s="40" t="n">
        <v>-19.9048866808666</v>
      </c>
      <c r="R245" s="40" t="n">
        <v>-40.2192732922469</v>
      </c>
      <c r="S245" s="39" t="s">
        <v>155</v>
      </c>
      <c r="T245" s="41" t="s">
        <v>1497</v>
      </c>
      <c r="U245" s="37" t="n">
        <v>29199800</v>
      </c>
      <c r="V245" s="42" t="s">
        <v>1498</v>
      </c>
      <c r="W245" s="42"/>
      <c r="X245" s="42"/>
      <c r="Y245" s="42"/>
    </row>
    <row r="246" customFormat="false" ht="15" hidden="false" customHeight="true" outlineLevel="0" collapsed="false">
      <c r="A246" s="25" t="s">
        <v>1466</v>
      </c>
      <c r="B246" s="11" t="str">
        <f aca="false">IF(OR(A246="AC",A246="AM",A246="AP",A246="PA",A246="RO",A246="RR",A246="TO"),"Manaus/AM",IF(OR(A246="AL",A246="BA",A246="CE",A246="MA",A246="PB",A246="PE",A246="PI",A246="RN",A246="SE"),"Recife/PE",IF(OR(A246="MT",A246="MS",A246="GO",A246="DF"),"Campo Grande/MS",IF(OR(A246="SC",A246="PR",A246="RS",A246="MG",A246="ES",A246="SP",A246="RJ"),"Curitiba/PR","VERIFICAR UF"))))</f>
        <v>Curitiba/PR</v>
      </c>
      <c r="C246" s="26"/>
      <c r="D246" s="27"/>
      <c r="E246" s="28" t="n">
        <f aca="false">IFERROR(INDEX('ANEXO IV - Kits por Polo'!$F$2:$F$615,MATCH($M246&amp;"|"&amp;$K246&amp;"|"&amp;$A246&amp;"|"&amp;$J246,'ANEXO IV - Kits por Polo'!$I$2:$I$615,0)),0)</f>
        <v>11</v>
      </c>
      <c r="F246" s="28" t="n">
        <f aca="false">IFERROR(INDEX('ANEXO IV - Kits por Polo'!$G$2:$G$615,MATCH($M246&amp;"|"&amp;$K246&amp;"|"&amp;$A246&amp;"|"&amp;$J246,'ANEXO IV - Kits por Polo'!$I$2:$I$615,0)),0)</f>
        <v>100300</v>
      </c>
      <c r="G246" s="29" t="s">
        <v>1467</v>
      </c>
      <c r="H246" s="28" t="n">
        <f aca="false">IFERROR(INDEX('ANEXO IV - Kits por Polo'!$H$2:$H$615,MATCH($M246&amp;"|"&amp;$K246&amp;"|"&amp;$A246&amp;"|"&amp;$J246,'ANEXO IV - Kits por Polo'!$I$2:$I$615,0)),0)</f>
        <v>570.83</v>
      </c>
      <c r="I246" s="28" t="n">
        <f aca="false">MAX(F246/1000,H246*0.3)</f>
        <v>171.249</v>
      </c>
      <c r="J246" s="30" t="s">
        <v>1468</v>
      </c>
      <c r="K246" s="31" t="s">
        <v>158</v>
      </c>
      <c r="L246" s="31" t="s">
        <v>159</v>
      </c>
      <c r="M246" s="30" t="s">
        <v>1361</v>
      </c>
      <c r="N246" s="30" t="s">
        <v>1499</v>
      </c>
      <c r="O246" s="29" t="s">
        <v>1500</v>
      </c>
      <c r="P246" s="25" t="s">
        <v>1501</v>
      </c>
      <c r="Q246" s="32" t="n">
        <v>-19.8538310990613</v>
      </c>
      <c r="R246" s="32" t="n">
        <v>-40.1301724972807</v>
      </c>
      <c r="S246" s="31" t="s">
        <v>155</v>
      </c>
      <c r="T246" s="33" t="s">
        <v>1502</v>
      </c>
      <c r="U246" s="29" t="n">
        <v>45890000</v>
      </c>
      <c r="V246" s="34" t="s">
        <v>1503</v>
      </c>
      <c r="W246" s="34"/>
      <c r="X246" s="34"/>
      <c r="Y246" s="34"/>
    </row>
    <row r="247" customFormat="false" ht="15" hidden="false" customHeight="true" outlineLevel="0" collapsed="false">
      <c r="A247" s="35" t="s">
        <v>1504</v>
      </c>
      <c r="B247" s="11" t="str">
        <f aca="false">IF(OR(A247="AC",A247="AM",A247="AP",A247="PA",A247="RO",A247="RR",A247="TO"),"Manaus/AM",IF(OR(A247="AL",A247="BA",A247="CE",A247="MA",A247="PB",A247="PE",A247="PI",A247="RN",A247="SE"),"Recife/PE",IF(OR(A247="MT",A247="MS",A247="GO",A247="DF"),"Campo Grande/MS",IF(OR(A247="SC",A247="PR",A247="RS",A247="MG",A247="ES",A247="SP",A247="RJ"),"Curitiba/PR","VERIFICAR UF"))))</f>
        <v>Campo Grande/MS</v>
      </c>
      <c r="C247" s="26"/>
      <c r="D247" s="27"/>
      <c r="E247" s="36" t="n">
        <f aca="false">IFERROR(INDEX('ANEXO IV - Kits por Polo'!$F$2:$F$615,MATCH($M247&amp;"|"&amp;$K247&amp;"|"&amp;$A247&amp;"|"&amp;$J247,'ANEXO IV - Kits por Polo'!$I$2:$I$615,0)),0)</f>
        <v>0</v>
      </c>
      <c r="F247" s="36" t="n">
        <f aca="false">IFERROR(INDEX('ANEXO IV - Kits por Polo'!$G$2:$G$615,MATCH($M247&amp;"|"&amp;$K247&amp;"|"&amp;$A247&amp;"|"&amp;$J247,'ANEXO IV - Kits por Polo'!$I$2:$I$615,0)),0)</f>
        <v>0</v>
      </c>
      <c r="G247" s="37" t="s">
        <v>1505</v>
      </c>
      <c r="H247" s="36" t="n">
        <f aca="false">IFERROR(INDEX('ANEXO IV - Kits por Polo'!$H$2:$H$615,MATCH($M247&amp;"|"&amp;$K247&amp;"|"&amp;$A247&amp;"|"&amp;$J247,'ANEXO IV - Kits por Polo'!$I$2:$I$615,0)),0)</f>
        <v>0</v>
      </c>
      <c r="I247" s="36" t="n">
        <f aca="false">MAX(F247/1000,H247*0.3)</f>
        <v>0</v>
      </c>
      <c r="J247" s="38" t="s">
        <v>1506</v>
      </c>
      <c r="K247" s="39" t="s">
        <v>1077</v>
      </c>
      <c r="L247" s="39" t="s">
        <v>1077</v>
      </c>
      <c r="M247" s="38" t="s">
        <v>1507</v>
      </c>
      <c r="N247" s="38" t="s">
        <v>1077</v>
      </c>
      <c r="O247" s="37" t="s">
        <v>1508</v>
      </c>
      <c r="P247" s="35" t="s">
        <v>1509</v>
      </c>
      <c r="Q247" s="40" t="n">
        <v>-15.1161356126063</v>
      </c>
      <c r="R247" s="40" t="n">
        <v>-50.0409532756117</v>
      </c>
      <c r="S247" s="39" t="s">
        <v>155</v>
      </c>
      <c r="T247" s="41" t="s">
        <v>1510</v>
      </c>
      <c r="U247" s="37" t="n">
        <v>76350000</v>
      </c>
      <c r="V247" s="42" t="s">
        <v>1511</v>
      </c>
      <c r="W247" s="42"/>
      <c r="X247" s="42"/>
      <c r="Y247" s="42"/>
    </row>
    <row r="248" customFormat="false" ht="15" hidden="false" customHeight="true" outlineLevel="0" collapsed="false">
      <c r="A248" s="25" t="s">
        <v>1504</v>
      </c>
      <c r="B248" s="11" t="str">
        <f aca="false">IF(OR(A248="AC",A248="AM",A248="AP",A248="PA",A248="RO",A248="RR",A248="TO"),"Manaus/AM",IF(OR(A248="AL",A248="BA",A248="CE",A248="MA",A248="PB",A248="PE",A248="PI",A248="RN",A248="SE"),"Recife/PE",IF(OR(A248="MT",A248="MS",A248="GO",A248="DF"),"Campo Grande/MS",IF(OR(A248="SC",A248="PR",A248="RS",A248="MG",A248="ES",A248="SP",A248="RJ"),"Curitiba/PR","VERIFICAR UF"))))</f>
        <v>Campo Grande/MS</v>
      </c>
      <c r="C248" s="26"/>
      <c r="D248" s="27"/>
      <c r="E248" s="28" t="n">
        <f aca="false">IFERROR(INDEX('ANEXO IV - Kits por Polo'!$F$2:$F$615,MATCH($M248&amp;"|"&amp;$K248&amp;"|"&amp;$A248&amp;"|"&amp;$J248,'ANEXO IV - Kits por Polo'!$I$2:$I$615,0)),0)</f>
        <v>22</v>
      </c>
      <c r="F248" s="28" t="n">
        <f aca="false">IFERROR(INDEX('ANEXO IV - Kits por Polo'!$G$2:$G$615,MATCH($M248&amp;"|"&amp;$K248&amp;"|"&amp;$A248&amp;"|"&amp;$J248,'ANEXO IV - Kits por Polo'!$I$2:$I$615,0)),0)</f>
        <v>188729</v>
      </c>
      <c r="G248" s="29" t="s">
        <v>1512</v>
      </c>
      <c r="H248" s="28" t="n">
        <f aca="false">IFERROR(INDEX('ANEXO IV - Kits por Polo'!$H$2:$H$615,MATCH($M248&amp;"|"&amp;$K248&amp;"|"&amp;$A248&amp;"|"&amp;$J248,'ANEXO IV - Kits por Polo'!$I$2:$I$615,0)),0)</f>
        <v>1082.9</v>
      </c>
      <c r="I248" s="28" t="n">
        <f aca="false">MAX(F248/1000,H248*0.3)</f>
        <v>324.87</v>
      </c>
      <c r="J248" s="30" t="s">
        <v>1506</v>
      </c>
      <c r="K248" s="31" t="s">
        <v>158</v>
      </c>
      <c r="L248" s="31" t="s">
        <v>166</v>
      </c>
      <c r="M248" s="30" t="s">
        <v>1513</v>
      </c>
      <c r="N248" s="30" t="s">
        <v>158</v>
      </c>
      <c r="O248" s="29" t="s">
        <v>1514</v>
      </c>
      <c r="P248" s="25" t="s">
        <v>1515</v>
      </c>
      <c r="Q248" s="32" t="n">
        <v>-14.9177125536815</v>
      </c>
      <c r="R248" s="32" t="n">
        <v>-51.0816547288361</v>
      </c>
      <c r="S248" s="31" t="s">
        <v>155</v>
      </c>
      <c r="T248" s="33" t="s">
        <v>1516</v>
      </c>
      <c r="U248" s="29" t="n">
        <v>76710000</v>
      </c>
      <c r="V248" s="34" t="s">
        <v>1517</v>
      </c>
      <c r="W248" s="34"/>
      <c r="X248" s="34"/>
      <c r="Y248" s="34"/>
    </row>
    <row r="249" customFormat="false" ht="15" hidden="false" customHeight="true" outlineLevel="0" collapsed="false">
      <c r="A249" s="35" t="s">
        <v>1504</v>
      </c>
      <c r="B249" s="11" t="str">
        <f aca="false">IF(OR(A249="AC",A249="AM",A249="AP",A249="PA",A249="RO",A249="RR",A249="TO"),"Manaus/AM",IF(OR(A249="AL",A249="BA",A249="CE",A249="MA",A249="PB",A249="PE",A249="PI",A249="RN",A249="SE"),"Recife/PE",IF(OR(A249="MT",A249="MS",A249="GO",A249="DF"),"Campo Grande/MS",IF(OR(A249="SC",A249="PR",A249="RS",A249="MG",A249="ES",A249="SP",A249="RJ"),"Curitiba/PR","VERIFICAR UF"))))</f>
        <v>Campo Grande/MS</v>
      </c>
      <c r="C249" s="26"/>
      <c r="D249" s="27"/>
      <c r="E249" s="36" t="n">
        <f aca="false">IFERROR(INDEX('ANEXO IV - Kits por Polo'!$F$2:$F$615,MATCH($M249&amp;"|"&amp;$K249&amp;"|"&amp;$A249&amp;"|"&amp;$J249,'ANEXO IV - Kits por Polo'!$I$2:$I$615,0)),0)</f>
        <v>14</v>
      </c>
      <c r="F249" s="36" t="n">
        <f aca="false">IFERROR(INDEX('ANEXO IV - Kits por Polo'!$G$2:$G$615,MATCH($M249&amp;"|"&amp;$K249&amp;"|"&amp;$A249&amp;"|"&amp;$J249,'ANEXO IV - Kits por Polo'!$I$2:$I$615,0)),0)</f>
        <v>97436</v>
      </c>
      <c r="G249" s="37" t="s">
        <v>1518</v>
      </c>
      <c r="H249" s="36" t="n">
        <f aca="false">IFERROR(INDEX('ANEXO IV - Kits por Polo'!$H$2:$H$615,MATCH($M249&amp;"|"&amp;$K249&amp;"|"&amp;$A249&amp;"|"&amp;$J249,'ANEXO IV - Kits por Polo'!$I$2:$I$615,0)),0)</f>
        <v>576.94</v>
      </c>
      <c r="I249" s="36" t="n">
        <f aca="false">MAX(F249/1000,H249*0.3)</f>
        <v>173.082</v>
      </c>
      <c r="J249" s="38" t="s">
        <v>1506</v>
      </c>
      <c r="K249" s="39" t="s">
        <v>187</v>
      </c>
      <c r="L249" s="39" t="s">
        <v>187</v>
      </c>
      <c r="M249" s="38" t="s">
        <v>1518</v>
      </c>
      <c r="N249" s="38" t="s">
        <v>1519</v>
      </c>
      <c r="O249" s="37" t="s">
        <v>1520</v>
      </c>
      <c r="P249" s="35" t="s">
        <v>1521</v>
      </c>
      <c r="Q249" s="40" t="n">
        <v>-16.7331942035125</v>
      </c>
      <c r="R249" s="40" t="n">
        <v>-49.2408972822313</v>
      </c>
      <c r="S249" s="39" t="s">
        <v>155</v>
      </c>
      <c r="T249" s="41" t="s">
        <v>1522</v>
      </c>
      <c r="U249" s="37" t="n">
        <v>74863200</v>
      </c>
      <c r="V249" s="42" t="s">
        <v>1523</v>
      </c>
      <c r="W249" s="42"/>
      <c r="X249" s="42"/>
      <c r="Y249" s="42"/>
    </row>
    <row r="250" customFormat="false" ht="15" hidden="false" customHeight="true" outlineLevel="0" collapsed="false">
      <c r="A250" s="25" t="s">
        <v>1504</v>
      </c>
      <c r="B250" s="11" t="str">
        <f aca="false">IF(OR(A250="AC",A250="AM",A250="AP",A250="PA",A250="RO",A250="RR",A250="TO"),"Manaus/AM",IF(OR(A250="AL",A250="BA",A250="CE",A250="MA",A250="PB",A250="PE",A250="PI",A250="RN",A250="SE"),"Recife/PE",IF(OR(A250="MT",A250="MS",A250="GO",A250="DF"),"Campo Grande/MS",IF(OR(A250="SC",A250="PR",A250="RS",A250="MG",A250="ES",A250="SP",A250="RJ"),"Curitiba/PR","VERIFICAR UF"))))</f>
        <v>Campo Grande/MS</v>
      </c>
      <c r="C250" s="26"/>
      <c r="D250" s="27"/>
      <c r="E250" s="28" t="n">
        <f aca="false">IFERROR(INDEX('ANEXO IV - Kits por Polo'!$F$2:$F$615,MATCH($M250&amp;"|"&amp;$K250&amp;"|"&amp;$A250&amp;"|"&amp;$J250,'ANEXO IV - Kits por Polo'!$I$2:$I$615,0)),0)</f>
        <v>0</v>
      </c>
      <c r="F250" s="28" t="n">
        <f aca="false">IFERROR(INDEX('ANEXO IV - Kits por Polo'!$G$2:$G$615,MATCH($M250&amp;"|"&amp;$K250&amp;"|"&amp;$A250&amp;"|"&amp;$J250,'ANEXO IV - Kits por Polo'!$I$2:$I$615,0)),0)</f>
        <v>0</v>
      </c>
      <c r="G250" s="29" t="s">
        <v>1518</v>
      </c>
      <c r="H250" s="28" t="n">
        <f aca="false">IFERROR(INDEX('ANEXO IV - Kits por Polo'!$H$2:$H$615,MATCH($M250&amp;"|"&amp;$K250&amp;"|"&amp;$A250&amp;"|"&amp;$J250,'ANEXO IV - Kits por Polo'!$I$2:$I$615,0)),0)</f>
        <v>0</v>
      </c>
      <c r="I250" s="28" t="n">
        <f aca="false">MAX(F250/1000,H250*0.3)</f>
        <v>0</v>
      </c>
      <c r="J250" s="30" t="s">
        <v>1506</v>
      </c>
      <c r="K250" s="31" t="s">
        <v>543</v>
      </c>
      <c r="L250" s="31" t="s">
        <v>166</v>
      </c>
      <c r="M250" s="30" t="s">
        <v>1518</v>
      </c>
      <c r="N250" s="30" t="s">
        <v>1518</v>
      </c>
      <c r="O250" s="29" t="s">
        <v>1520</v>
      </c>
      <c r="P250" s="25" t="s">
        <v>1524</v>
      </c>
      <c r="Q250" s="32" t="n">
        <v>-16.7331486942443</v>
      </c>
      <c r="R250" s="32" t="n">
        <v>-49.2411400540613</v>
      </c>
      <c r="S250" s="31" t="s">
        <v>155</v>
      </c>
      <c r="T250" s="33" t="s">
        <v>1522</v>
      </c>
      <c r="U250" s="29" t="n">
        <v>74863200</v>
      </c>
      <c r="V250" s="34" t="s">
        <v>1523</v>
      </c>
      <c r="W250" s="34"/>
      <c r="X250" s="34"/>
      <c r="Y250" s="34"/>
    </row>
    <row r="251" customFormat="false" ht="15" hidden="false" customHeight="true" outlineLevel="0" collapsed="false">
      <c r="A251" s="35" t="s">
        <v>1504</v>
      </c>
      <c r="B251" s="11" t="str">
        <f aca="false">IF(OR(A251="AC",A251="AM",A251="AP",A251="PA",A251="RO",A251="RR",A251="TO"),"Manaus/AM",IF(OR(A251="AL",A251="BA",A251="CE",A251="MA",A251="PB",A251="PE",A251="PI",A251="RN",A251="SE"),"Recife/PE",IF(OR(A251="MT",A251="MS",A251="GO",A251="DF"),"Campo Grande/MS",IF(OR(A251="SC",A251="PR",A251="RS",A251="MG",A251="ES",A251="SP",A251="RJ"),"Curitiba/PR","VERIFICAR UF"))))</f>
        <v>Campo Grande/MS</v>
      </c>
      <c r="C251" s="26"/>
      <c r="D251" s="27"/>
      <c r="E251" s="36" t="n">
        <f aca="false">IFERROR(INDEX('ANEXO IV - Kits por Polo'!$F$2:$F$615,MATCH($M251&amp;"|"&amp;$K251&amp;"|"&amp;$A251&amp;"|"&amp;$J251,'ANEXO IV - Kits por Polo'!$I$2:$I$615,0)),0)</f>
        <v>0</v>
      </c>
      <c r="F251" s="36" t="n">
        <f aca="false">IFERROR(INDEX('ANEXO IV - Kits por Polo'!$G$2:$G$615,MATCH($M251&amp;"|"&amp;$K251&amp;"|"&amp;$A251&amp;"|"&amp;$J251,'ANEXO IV - Kits por Polo'!$I$2:$I$615,0)),0)</f>
        <v>0</v>
      </c>
      <c r="G251" s="37" t="s">
        <v>1525</v>
      </c>
      <c r="H251" s="36" t="n">
        <f aca="false">IFERROR(INDEX('ANEXO IV - Kits por Polo'!$H$2:$H$615,MATCH($M251&amp;"|"&amp;$K251&amp;"|"&amp;$A251&amp;"|"&amp;$J251,'ANEXO IV - Kits por Polo'!$I$2:$I$615,0)),0)</f>
        <v>0</v>
      </c>
      <c r="I251" s="36" t="n">
        <f aca="false">MAX(F251/1000,H251*0.3)</f>
        <v>0</v>
      </c>
      <c r="J251" s="38" t="s">
        <v>1506</v>
      </c>
      <c r="K251" s="39" t="s">
        <v>1077</v>
      </c>
      <c r="L251" s="39" t="s">
        <v>1077</v>
      </c>
      <c r="M251" s="38" t="s">
        <v>1526</v>
      </c>
      <c r="N251" s="38" t="s">
        <v>1527</v>
      </c>
      <c r="O251" s="37" t="s">
        <v>1528</v>
      </c>
      <c r="P251" s="35" t="s">
        <v>1529</v>
      </c>
      <c r="Q251" s="40" t="n">
        <v>-13.7247360300934</v>
      </c>
      <c r="R251" s="40" t="n">
        <v>-48.2419984724388</v>
      </c>
      <c r="S251" s="39" t="s">
        <v>155</v>
      </c>
      <c r="T251" s="41" t="s">
        <v>1530</v>
      </c>
      <c r="U251" s="37" t="n">
        <v>78575000</v>
      </c>
      <c r="V251" s="42" t="s">
        <v>1531</v>
      </c>
      <c r="W251" s="42"/>
      <c r="X251" s="42"/>
      <c r="Y251" s="42"/>
    </row>
    <row r="252" customFormat="false" ht="15" hidden="false" customHeight="true" outlineLevel="0" collapsed="false">
      <c r="A252" s="25" t="s">
        <v>1532</v>
      </c>
      <c r="B252" s="11" t="str">
        <f aca="false">IF(OR(A252="AC",A252="AM",A252="AP",A252="PA",A252="RO",A252="RR",A252="TO"),"Manaus/AM",IF(OR(A252="AL",A252="BA",A252="CE",A252="MA",A252="PB",A252="PE",A252="PI",A252="RN",A252="SE"),"Recife/PE",IF(OR(A252="MT",A252="MS",A252="GO",A252="DF"),"Campo Grande/MS",IF(OR(A252="SC",A252="PR",A252="RS",A252="MG",A252="ES",A252="SP",A252="RJ"),"Curitiba/PR","VERIFICAR UF"))))</f>
        <v>Recife/PE</v>
      </c>
      <c r="C252" s="26"/>
      <c r="D252" s="27"/>
      <c r="E252" s="28" t="n">
        <f aca="false">IFERROR(INDEX('ANEXO IV - Kits por Polo'!$F$2:$F$615,MATCH($M252&amp;"|"&amp;$K252&amp;"|"&amp;$A252&amp;"|"&amp;$J252,'ANEXO IV - Kits por Polo'!$I$2:$I$615,0)),0)</f>
        <v>150</v>
      </c>
      <c r="F252" s="28" t="n">
        <f aca="false">IFERROR(INDEX('ANEXO IV - Kits por Polo'!$G$2:$G$615,MATCH($M252&amp;"|"&amp;$K252&amp;"|"&amp;$A252&amp;"|"&amp;$J252,'ANEXO IV - Kits por Polo'!$I$2:$I$615,0)),0)</f>
        <v>1606730</v>
      </c>
      <c r="G252" s="29" t="s">
        <v>1533</v>
      </c>
      <c r="H252" s="28" t="n">
        <f aca="false">IFERROR(INDEX('ANEXO IV - Kits por Polo'!$H$2:$H$615,MATCH($M252&amp;"|"&amp;$K252&amp;"|"&amp;$A252&amp;"|"&amp;$J252,'ANEXO IV - Kits por Polo'!$I$2:$I$615,0)),0)</f>
        <v>8964.085</v>
      </c>
      <c r="I252" s="28" t="n">
        <f aca="false">MAX(F252/1000,H252*0.3)</f>
        <v>2689.2255</v>
      </c>
      <c r="J252" s="30" t="s">
        <v>1534</v>
      </c>
      <c r="K252" s="31" t="s">
        <v>158</v>
      </c>
      <c r="L252" s="31" t="s">
        <v>166</v>
      </c>
      <c r="M252" s="30" t="s">
        <v>1535</v>
      </c>
      <c r="N252" s="30" t="s">
        <v>1535</v>
      </c>
      <c r="O252" s="29" t="s">
        <v>1536</v>
      </c>
      <c r="P252" s="25" t="s">
        <v>1537</v>
      </c>
      <c r="Q252" s="32" t="n">
        <v>-5.56608567247118</v>
      </c>
      <c r="R252" s="32" t="n">
        <v>-46.7431481659895</v>
      </c>
      <c r="S252" s="31" t="s">
        <v>155</v>
      </c>
      <c r="T252" s="33" t="s">
        <v>1538</v>
      </c>
      <c r="U252" s="29" t="n">
        <v>65923000</v>
      </c>
      <c r="V252" s="34" t="s">
        <v>1539</v>
      </c>
      <c r="W252" s="34"/>
      <c r="X252" s="34"/>
      <c r="Y252" s="34"/>
    </row>
    <row r="253" customFormat="false" ht="15" hidden="false" customHeight="true" outlineLevel="0" collapsed="false">
      <c r="A253" s="35" t="s">
        <v>1532</v>
      </c>
      <c r="B253" s="11" t="str">
        <f aca="false">IF(OR(A253="AC",A253="AM",A253="AP",A253="PA",A253="RO",A253="RR",A253="TO"),"Manaus/AM",IF(OR(A253="AL",A253="BA",A253="CE",A253="MA",A253="PB",A253="PE",A253="PI",A253="RN",A253="SE"),"Recife/PE",IF(OR(A253="MT",A253="MS",A253="GO",A253="DF"),"Campo Grande/MS",IF(OR(A253="SC",A253="PR",A253="RS",A253="MG",A253="ES",A253="SP",A253="RJ"),"Curitiba/PR","VERIFICAR UF"))))</f>
        <v>Recife/PE</v>
      </c>
      <c r="C253" s="26"/>
      <c r="D253" s="27"/>
      <c r="E253" s="36" t="n">
        <f aca="false">IFERROR(INDEX('ANEXO IV - Kits por Polo'!$F$2:$F$615,MATCH($M253&amp;"|"&amp;$K253&amp;"|"&amp;$A253&amp;"|"&amp;$J253,'ANEXO IV - Kits por Polo'!$I$2:$I$615,0)),0)</f>
        <v>82</v>
      </c>
      <c r="F253" s="36" t="n">
        <f aca="false">IFERROR(INDEX('ANEXO IV - Kits por Polo'!$G$2:$G$615,MATCH($M253&amp;"|"&amp;$K253&amp;"|"&amp;$A253&amp;"|"&amp;$J253,'ANEXO IV - Kits por Polo'!$I$2:$I$615,0)),0)</f>
        <v>885302</v>
      </c>
      <c r="G253" s="37" t="s">
        <v>1540</v>
      </c>
      <c r="H253" s="36" t="n">
        <f aca="false">IFERROR(INDEX('ANEXO IV - Kits por Polo'!$H$2:$H$615,MATCH($M253&amp;"|"&amp;$K253&amp;"|"&amp;$A253&amp;"|"&amp;$J253,'ANEXO IV - Kits por Polo'!$I$2:$I$615,0)),0)</f>
        <v>4936.36</v>
      </c>
      <c r="I253" s="36" t="n">
        <f aca="false">MAX(F253/1000,H253*0.3)</f>
        <v>1480.908</v>
      </c>
      <c r="J253" s="38" t="s">
        <v>1534</v>
      </c>
      <c r="K253" s="39" t="s">
        <v>158</v>
      </c>
      <c r="L253" s="39" t="s">
        <v>166</v>
      </c>
      <c r="M253" s="38" t="s">
        <v>1540</v>
      </c>
      <c r="N253" s="38" t="s">
        <v>1540</v>
      </c>
      <c r="O253" s="37" t="s">
        <v>1541</v>
      </c>
      <c r="P253" s="35" t="s">
        <v>1542</v>
      </c>
      <c r="Q253" s="40" t="n">
        <v>-4.88916116778017</v>
      </c>
      <c r="R253" s="40" t="n">
        <v>-46.0107666407509</v>
      </c>
      <c r="S253" s="39" t="s">
        <v>155</v>
      </c>
      <c r="T253" s="41" t="s">
        <v>1543</v>
      </c>
      <c r="U253" s="37" t="n">
        <v>65945000</v>
      </c>
      <c r="V253" s="42" t="s">
        <v>1544</v>
      </c>
      <c r="W253" s="42"/>
      <c r="X253" s="42"/>
      <c r="Y253" s="42"/>
    </row>
    <row r="254" customFormat="false" ht="15" hidden="false" customHeight="true" outlineLevel="0" collapsed="false">
      <c r="A254" s="25" t="s">
        <v>1532</v>
      </c>
      <c r="B254" s="11" t="str">
        <f aca="false">IF(OR(A254="AC",A254="AM",A254="AP",A254="PA",A254="RO",A254="RR",A254="TO"),"Manaus/AM",IF(OR(A254="AL",A254="BA",A254="CE",A254="MA",A254="PB",A254="PE",A254="PI",A254="RN",A254="SE"),"Recife/PE",IF(OR(A254="MT",A254="MS",A254="GO",A254="DF"),"Campo Grande/MS",IF(OR(A254="SC",A254="PR",A254="RS",A254="MG",A254="ES",A254="SP",A254="RJ"),"Curitiba/PR","VERIFICAR UF"))))</f>
        <v>Recife/PE</v>
      </c>
      <c r="C254" s="26"/>
      <c r="D254" s="27"/>
      <c r="E254" s="28" t="n">
        <f aca="false">IFERROR(INDEX('ANEXO IV - Kits por Polo'!$F$2:$F$615,MATCH($M254&amp;"|"&amp;$K254&amp;"|"&amp;$A254&amp;"|"&amp;$J254,'ANEXO IV - Kits por Polo'!$I$2:$I$615,0)),0)</f>
        <v>212</v>
      </c>
      <c r="F254" s="28" t="n">
        <f aca="false">IFERROR(INDEX('ANEXO IV - Kits por Polo'!$G$2:$G$615,MATCH($M254&amp;"|"&amp;$K254&amp;"|"&amp;$A254&amp;"|"&amp;$J254,'ANEXO IV - Kits por Polo'!$I$2:$I$615,0)),0)</f>
        <v>2174758</v>
      </c>
      <c r="G254" s="29" t="s">
        <v>1545</v>
      </c>
      <c r="H254" s="28" t="n">
        <f aca="false">IFERROR(INDEX('ANEXO IV - Kits por Polo'!$H$2:$H$615,MATCH($M254&amp;"|"&amp;$K254&amp;"|"&amp;$A254&amp;"|"&amp;$J254,'ANEXO IV - Kits por Polo'!$I$2:$I$615,0)),0)</f>
        <v>12194.845</v>
      </c>
      <c r="I254" s="28" t="n">
        <f aca="false">MAX(F254/1000,H254*0.3)</f>
        <v>3658.4535</v>
      </c>
      <c r="J254" s="30" t="s">
        <v>1534</v>
      </c>
      <c r="K254" s="31" t="s">
        <v>158</v>
      </c>
      <c r="L254" s="31" t="s">
        <v>166</v>
      </c>
      <c r="M254" s="30" t="s">
        <v>1545</v>
      </c>
      <c r="N254" s="30" t="s">
        <v>1545</v>
      </c>
      <c r="O254" s="29" t="s">
        <v>1546</v>
      </c>
      <c r="P254" s="25" t="s">
        <v>1547</v>
      </c>
      <c r="Q254" s="32" t="n">
        <v>-5.50962857077804</v>
      </c>
      <c r="R254" s="32" t="n">
        <v>-45.2468815853586</v>
      </c>
      <c r="S254" s="31" t="s">
        <v>155</v>
      </c>
      <c r="T254" s="33" t="s">
        <v>1548</v>
      </c>
      <c r="U254" s="29" t="n">
        <v>65950000</v>
      </c>
      <c r="V254" s="34" t="s">
        <v>1549</v>
      </c>
      <c r="W254" s="34"/>
      <c r="X254" s="34"/>
      <c r="Y254" s="34"/>
    </row>
    <row r="255" customFormat="false" ht="15" hidden="false" customHeight="true" outlineLevel="0" collapsed="false">
      <c r="A255" s="35" t="s">
        <v>1532</v>
      </c>
      <c r="B255" s="11" t="str">
        <f aca="false">IF(OR(A255="AC",A255="AM",A255="AP",A255="PA",A255="RO",A255="RR",A255="TO"),"Manaus/AM",IF(OR(A255="AL",A255="BA",A255="CE",A255="MA",A255="PB",A255="PE",A255="PI",A255="RN",A255="SE"),"Recife/PE",IF(OR(A255="MT",A255="MS",A255="GO",A255="DF"),"Campo Grande/MS",IF(OR(A255="SC",A255="PR",A255="RS",A255="MG",A255="ES",A255="SP",A255="RJ"),"Curitiba/PR","VERIFICAR UF"))))</f>
        <v>Recife/PE</v>
      </c>
      <c r="C255" s="26"/>
      <c r="D255" s="27"/>
      <c r="E255" s="36" t="n">
        <f aca="false">IFERROR(INDEX('ANEXO IV - Kits por Polo'!$F$2:$F$615,MATCH($M255&amp;"|"&amp;$K255&amp;"|"&amp;$A255&amp;"|"&amp;$J255,'ANEXO IV - Kits por Polo'!$I$2:$I$615,0)),0)</f>
        <v>128</v>
      </c>
      <c r="F255" s="36" t="n">
        <f aca="false">IFERROR(INDEX('ANEXO IV - Kits por Polo'!$G$2:$G$615,MATCH($M255&amp;"|"&amp;$K255&amp;"|"&amp;$A255&amp;"|"&amp;$J255,'ANEXO IV - Kits por Polo'!$I$2:$I$615,0)),0)</f>
        <v>1324167</v>
      </c>
      <c r="G255" s="37" t="s">
        <v>1550</v>
      </c>
      <c r="H255" s="36" t="n">
        <f aca="false">IFERROR(INDEX('ANEXO IV - Kits por Polo'!$H$2:$H$615,MATCH($M255&amp;"|"&amp;$K255&amp;"|"&amp;$A255&amp;"|"&amp;$J255,'ANEXO IV - Kits por Polo'!$I$2:$I$615,0)),0)</f>
        <v>7419.62</v>
      </c>
      <c r="I255" s="36" t="n">
        <f aca="false">MAX(F255/1000,H255*0.3)</f>
        <v>2225.886</v>
      </c>
      <c r="J255" s="38" t="s">
        <v>1534</v>
      </c>
      <c r="K255" s="39" t="s">
        <v>158</v>
      </c>
      <c r="L255" s="39" t="s">
        <v>166</v>
      </c>
      <c r="M255" s="38" t="s">
        <v>1550</v>
      </c>
      <c r="N255" s="38" t="s">
        <v>1550</v>
      </c>
      <c r="O255" s="37" t="s">
        <v>1551</v>
      </c>
      <c r="P255" s="35" t="s">
        <v>1552</v>
      </c>
      <c r="Q255" s="40" t="n">
        <v>-5.81447197447357</v>
      </c>
      <c r="R255" s="40" t="n">
        <v>-46.1358050110771</v>
      </c>
      <c r="S255" s="39" t="s">
        <v>155</v>
      </c>
      <c r="T255" s="41" t="s">
        <v>1553</v>
      </c>
      <c r="U255" s="37" t="n">
        <v>65940000</v>
      </c>
      <c r="V255" s="42" t="s">
        <v>1554</v>
      </c>
      <c r="W255" s="42"/>
      <c r="X255" s="42"/>
      <c r="Y255" s="42"/>
    </row>
    <row r="256" customFormat="false" ht="15" hidden="false" customHeight="true" outlineLevel="0" collapsed="false">
      <c r="A256" s="25" t="s">
        <v>1532</v>
      </c>
      <c r="B256" s="11" t="str">
        <f aca="false">IF(OR(A256="AC",A256="AM",A256="AP",A256="PA",A256="RO",A256="RR",A256="TO"),"Manaus/AM",IF(OR(A256="AL",A256="BA",A256="CE",A256="MA",A256="PB",A256="PE",A256="PI",A256="RN",A256="SE"),"Recife/PE",IF(OR(A256="MT",A256="MS",A256="GO",A256="DF"),"Campo Grande/MS",IF(OR(A256="SC",A256="PR",A256="RS",A256="MG",A256="ES",A256="SP",A256="RJ"),"Curitiba/PR","VERIFICAR UF"))))</f>
        <v>Recife/PE</v>
      </c>
      <c r="C256" s="26"/>
      <c r="D256" s="27"/>
      <c r="E256" s="28" t="n">
        <f aca="false">IFERROR(INDEX('ANEXO IV - Kits por Polo'!$F$2:$F$615,MATCH($M256&amp;"|"&amp;$K256&amp;"|"&amp;$A256&amp;"|"&amp;$J256,'ANEXO IV - Kits por Polo'!$I$2:$I$615,0)),0)</f>
        <v>16</v>
      </c>
      <c r="F256" s="28" t="n">
        <f aca="false">IFERROR(INDEX('ANEXO IV - Kits por Polo'!$G$2:$G$615,MATCH($M256&amp;"|"&amp;$K256&amp;"|"&amp;$A256&amp;"|"&amp;$J256,'ANEXO IV - Kits por Polo'!$I$2:$I$615,0)),0)</f>
        <v>111355</v>
      </c>
      <c r="G256" s="29" t="s">
        <v>1555</v>
      </c>
      <c r="H256" s="28" t="n">
        <f aca="false">IFERROR(INDEX('ANEXO IV - Kits por Polo'!$H$2:$H$615,MATCH($M256&amp;"|"&amp;$K256&amp;"|"&amp;$A256&amp;"|"&amp;$J256,'ANEXO IV - Kits por Polo'!$I$2:$I$615,0)),0)</f>
        <v>659.36</v>
      </c>
      <c r="I256" s="28" t="n">
        <f aca="false">MAX(F256/1000,H256*0.3)</f>
        <v>197.808</v>
      </c>
      <c r="J256" s="30" t="s">
        <v>1534</v>
      </c>
      <c r="K256" s="31" t="s">
        <v>187</v>
      </c>
      <c r="L256" s="31" t="s">
        <v>187</v>
      </c>
      <c r="M256" s="30" t="s">
        <v>1555</v>
      </c>
      <c r="N256" s="30" t="s">
        <v>1556</v>
      </c>
      <c r="O256" s="29" t="s">
        <v>1557</v>
      </c>
      <c r="P256" s="25" t="s">
        <v>1558</v>
      </c>
      <c r="Q256" s="32" t="n">
        <v>-5.53572818177991</v>
      </c>
      <c r="R256" s="32" t="n">
        <v>-47.4776341163608</v>
      </c>
      <c r="S256" s="31" t="s">
        <v>155</v>
      </c>
      <c r="T256" s="33" t="s">
        <v>1559</v>
      </c>
      <c r="U256" s="29" t="n">
        <v>65916015</v>
      </c>
      <c r="V256" s="34" t="s">
        <v>1560</v>
      </c>
      <c r="W256" s="34"/>
      <c r="X256" s="34"/>
      <c r="Y256" s="34"/>
    </row>
    <row r="257" customFormat="false" ht="15" hidden="false" customHeight="true" outlineLevel="0" collapsed="false">
      <c r="A257" s="35" t="s">
        <v>1532</v>
      </c>
      <c r="B257" s="11" t="str">
        <f aca="false">IF(OR(A257="AC",A257="AM",A257="AP",A257="PA",A257="RO",A257="RR",A257="TO"),"Manaus/AM",IF(OR(A257="AL",A257="BA",A257="CE",A257="MA",A257="PB",A257="PE",A257="PI",A257="RN",A257="SE"),"Recife/PE",IF(OR(A257="MT",A257="MS",A257="GO",A257="DF"),"Campo Grande/MS",IF(OR(A257="SC",A257="PR",A257="RS",A257="MG",A257="ES",A257="SP",A257="RJ"),"Curitiba/PR","VERIFICAR UF"))))</f>
        <v>Recife/PE</v>
      </c>
      <c r="C257" s="26"/>
      <c r="D257" s="27"/>
      <c r="E257" s="36" t="n">
        <f aca="false">IFERROR(INDEX('ANEXO IV - Kits por Polo'!$F$2:$F$615,MATCH($M257&amp;"|"&amp;$K257&amp;"|"&amp;$A257&amp;"|"&amp;$J257,'ANEXO IV - Kits por Polo'!$I$2:$I$615,0)),0)</f>
        <v>49</v>
      </c>
      <c r="F257" s="36" t="n">
        <f aca="false">IFERROR(INDEX('ANEXO IV - Kits por Polo'!$G$2:$G$615,MATCH($M257&amp;"|"&amp;$K257&amp;"|"&amp;$A257&amp;"|"&amp;$J257,'ANEXO IV - Kits por Polo'!$I$2:$I$615,0)),0)</f>
        <v>483488</v>
      </c>
      <c r="G257" s="37" t="s">
        <v>1561</v>
      </c>
      <c r="H257" s="36" t="n">
        <f aca="false">IFERROR(INDEX('ANEXO IV - Kits por Polo'!$H$2:$H$615,MATCH($M257&amp;"|"&amp;$K257&amp;"|"&amp;$A257&amp;"|"&amp;$J257,'ANEXO IV - Kits por Polo'!$I$2:$I$615,0)),0)</f>
        <v>2724.41</v>
      </c>
      <c r="I257" s="36" t="n">
        <f aca="false">MAX(F257/1000,H257*0.3)</f>
        <v>817.323</v>
      </c>
      <c r="J257" s="38" t="s">
        <v>1534</v>
      </c>
      <c r="K257" s="39" t="s">
        <v>158</v>
      </c>
      <c r="L257" s="39" t="s">
        <v>166</v>
      </c>
      <c r="M257" s="38" t="s">
        <v>1561</v>
      </c>
      <c r="N257" s="38" t="s">
        <v>1561</v>
      </c>
      <c r="O257" s="37" t="s">
        <v>1562</v>
      </c>
      <c r="P257" s="35" t="s">
        <v>1563</v>
      </c>
      <c r="Q257" s="40" t="n">
        <v>-3.6585773943405</v>
      </c>
      <c r="R257" s="40" t="n">
        <v>-45.3810729427815</v>
      </c>
      <c r="S257" s="39" t="s">
        <v>155</v>
      </c>
      <c r="T257" s="41" t="s">
        <v>1564</v>
      </c>
      <c r="U257" s="37" t="n">
        <v>65300000</v>
      </c>
      <c r="V257" s="42" t="s">
        <v>1565</v>
      </c>
      <c r="W257" s="42"/>
      <c r="X257" s="42"/>
      <c r="Y257" s="42"/>
    </row>
    <row r="258" customFormat="false" ht="15" hidden="false" customHeight="true" outlineLevel="0" collapsed="false">
      <c r="A258" s="25" t="s">
        <v>1532</v>
      </c>
      <c r="B258" s="11" t="str">
        <f aca="false">IF(OR(A258="AC",A258="AM",A258="AP",A258="PA",A258="RO",A258="RR",A258="TO"),"Manaus/AM",IF(OR(A258="AL",A258="BA",A258="CE",A258="MA",A258="PB",A258="PE",A258="PI",A258="RN",A258="SE"),"Recife/PE",IF(OR(A258="MT",A258="MS",A258="GO",A258="DF"),"Campo Grande/MS",IF(OR(A258="SC",A258="PR",A258="RS",A258="MG",A258="ES",A258="SP",A258="RJ"),"Curitiba/PR","VERIFICAR UF"))))</f>
        <v>Recife/PE</v>
      </c>
      <c r="C258" s="26"/>
      <c r="D258" s="27"/>
      <c r="E258" s="28" t="n">
        <f aca="false">IFERROR(INDEX('ANEXO IV - Kits por Polo'!$F$2:$F$615,MATCH($M258&amp;"|"&amp;$K258&amp;"|"&amp;$A258&amp;"|"&amp;$J258,'ANEXO IV - Kits por Polo'!$I$2:$I$615,0)),0)</f>
        <v>17</v>
      </c>
      <c r="F258" s="28" t="n">
        <f aca="false">IFERROR(INDEX('ANEXO IV - Kits por Polo'!$G$2:$G$615,MATCH($M258&amp;"|"&amp;$K258&amp;"|"&amp;$A258&amp;"|"&amp;$J258,'ANEXO IV - Kits por Polo'!$I$2:$I$615,0)),0)</f>
        <v>118315</v>
      </c>
      <c r="G258" s="29" t="s">
        <v>1566</v>
      </c>
      <c r="H258" s="28" t="n">
        <f aca="false">IFERROR(INDEX('ANEXO IV - Kits por Polo'!$H$2:$H$615,MATCH($M258&amp;"|"&amp;$K258&amp;"|"&amp;$A258&amp;"|"&amp;$J258,'ANEXO IV - Kits por Polo'!$I$2:$I$615,0)),0)</f>
        <v>700.57</v>
      </c>
      <c r="I258" s="28" t="n">
        <f aca="false">MAX(F258/1000,H258*0.3)</f>
        <v>210.171</v>
      </c>
      <c r="J258" s="30" t="s">
        <v>1534</v>
      </c>
      <c r="K258" s="31" t="s">
        <v>187</v>
      </c>
      <c r="L258" s="31" t="s">
        <v>187</v>
      </c>
      <c r="M258" s="30" t="s">
        <v>1058</v>
      </c>
      <c r="N258" s="30" t="s">
        <v>1567</v>
      </c>
      <c r="O258" s="29" t="s">
        <v>1568</v>
      </c>
      <c r="P258" s="25" t="s">
        <v>1569</v>
      </c>
      <c r="Q258" s="32" t="n">
        <v>-2.48482392015638</v>
      </c>
      <c r="R258" s="32" t="n">
        <v>-44.224617746832</v>
      </c>
      <c r="S258" s="31" t="s">
        <v>155</v>
      </c>
      <c r="T258" s="33" t="s">
        <v>1570</v>
      </c>
      <c r="U258" s="29" t="n">
        <v>65065300</v>
      </c>
      <c r="V258" s="34" t="s">
        <v>1571</v>
      </c>
      <c r="W258" s="34"/>
      <c r="X258" s="34"/>
      <c r="Y258" s="34"/>
    </row>
    <row r="259" customFormat="false" ht="15" hidden="false" customHeight="true" outlineLevel="0" collapsed="false">
      <c r="A259" s="35" t="s">
        <v>1532</v>
      </c>
      <c r="B259" s="11" t="str">
        <f aca="false">IF(OR(A259="AC",A259="AM",A259="AP",A259="PA",A259="RO",A259="RR",A259="TO"),"Manaus/AM",IF(OR(A259="AL",A259="BA",A259="CE",A259="MA",A259="PB",A259="PE",A259="PI",A259="RN",A259="SE"),"Recife/PE",IF(OR(A259="MT",A259="MS",A259="GO",A259="DF"),"Campo Grande/MS",IF(OR(A259="SC",A259="PR",A259="RS",A259="MG",A259="ES",A259="SP",A259="RJ"),"Curitiba/PR","VERIFICAR UF"))))</f>
        <v>Recife/PE</v>
      </c>
      <c r="C259" s="26"/>
      <c r="D259" s="27"/>
      <c r="E259" s="36" t="n">
        <f aca="false">IFERROR(INDEX('ANEXO IV - Kits por Polo'!$F$2:$F$615,MATCH($M259&amp;"|"&amp;$K259&amp;"|"&amp;$A259&amp;"|"&amp;$J259,'ANEXO IV - Kits por Polo'!$I$2:$I$615,0)),0)</f>
        <v>28</v>
      </c>
      <c r="F259" s="36" t="n">
        <f aca="false">IFERROR(INDEX('ANEXO IV - Kits por Polo'!$G$2:$G$615,MATCH($M259&amp;"|"&amp;$K259&amp;"|"&amp;$A259&amp;"|"&amp;$J259,'ANEXO IV - Kits por Polo'!$I$2:$I$615,0)),0)</f>
        <v>228505</v>
      </c>
      <c r="G259" s="37" t="s">
        <v>1566</v>
      </c>
      <c r="H259" s="36" t="n">
        <f aca="false">IFERROR(INDEX('ANEXO IV - Kits por Polo'!$H$2:$H$615,MATCH($M259&amp;"|"&amp;$K259&amp;"|"&amp;$A259&amp;"|"&amp;$J259,'ANEXO IV - Kits por Polo'!$I$2:$I$615,0)),0)</f>
        <v>1318.85</v>
      </c>
      <c r="I259" s="36" t="n">
        <f aca="false">MAX(F259/1000,H259*0.3)</f>
        <v>395.655</v>
      </c>
      <c r="J259" s="38" t="s">
        <v>1534</v>
      </c>
      <c r="K259" s="39" t="s">
        <v>136</v>
      </c>
      <c r="L259" s="39" t="s">
        <v>152</v>
      </c>
      <c r="M259" s="38" t="s">
        <v>1566</v>
      </c>
      <c r="N259" s="38" t="s">
        <v>1572</v>
      </c>
      <c r="O259" s="37" t="n">
        <v>7341075</v>
      </c>
      <c r="P259" s="35" t="s">
        <v>1573</v>
      </c>
      <c r="Q259" s="40" t="n">
        <v>-2.54567014453753</v>
      </c>
      <c r="R259" s="40" t="n">
        <v>-44.2670656134909</v>
      </c>
      <c r="S259" s="39" t="s">
        <v>155</v>
      </c>
      <c r="T259" s="41" t="s">
        <v>1574</v>
      </c>
      <c r="U259" s="37" t="n">
        <v>65040450</v>
      </c>
      <c r="V259" s="42" t="s">
        <v>1575</v>
      </c>
      <c r="W259" s="42"/>
      <c r="X259" s="42"/>
      <c r="Y259" s="42"/>
    </row>
    <row r="260" customFormat="false" ht="15" hidden="false" customHeight="true" outlineLevel="0" collapsed="false">
      <c r="A260" s="25" t="s">
        <v>1532</v>
      </c>
      <c r="B260" s="11" t="str">
        <f aca="false">IF(OR(A260="AC",A260="AM",A260="AP",A260="PA",A260="RO",A260="RR",A260="TO"),"Manaus/AM",IF(OR(A260="AL",A260="BA",A260="CE",A260="MA",A260="PB",A260="PE",A260="PI",A260="RN",A260="SE"),"Recife/PE",IF(OR(A260="MT",A260="MS",A260="GO",A260="DF"),"Campo Grande/MS",IF(OR(A260="SC",A260="PR",A260="RS",A260="MG",A260="ES",A260="SP",A260="RJ"),"Curitiba/PR","VERIFICAR UF"))))</f>
        <v>Recife/PE</v>
      </c>
      <c r="C260" s="26"/>
      <c r="D260" s="27"/>
      <c r="E260" s="28" t="n">
        <f aca="false">IFERROR(INDEX('ANEXO IV - Kits por Polo'!$F$2:$F$615,MATCH($M260&amp;"|"&amp;$K260&amp;"|"&amp;$A260&amp;"|"&amp;$J260,'ANEXO IV - Kits por Polo'!$I$2:$I$615,0)),0)</f>
        <v>32</v>
      </c>
      <c r="F260" s="28" t="n">
        <f aca="false">IFERROR(INDEX('ANEXO IV - Kits por Polo'!$G$2:$G$615,MATCH($M260&amp;"|"&amp;$K260&amp;"|"&amp;$A260&amp;"|"&amp;$J260,'ANEXO IV - Kits por Polo'!$I$2:$I$615,0)),0)</f>
        <v>311750</v>
      </c>
      <c r="G260" s="29" t="s">
        <v>1576</v>
      </c>
      <c r="H260" s="28" t="n">
        <f aca="false">IFERROR(INDEX('ANEXO IV - Kits por Polo'!$H$2:$H$615,MATCH($M260&amp;"|"&amp;$K260&amp;"|"&amp;$A260&amp;"|"&amp;$J260,'ANEXO IV - Kits por Polo'!$I$2:$I$615,0)),0)</f>
        <v>1759.42</v>
      </c>
      <c r="I260" s="28" t="n">
        <f aca="false">MAX(F260/1000,H260*0.3)</f>
        <v>527.826</v>
      </c>
      <c r="J260" s="30" t="s">
        <v>1534</v>
      </c>
      <c r="K260" s="31" t="s">
        <v>158</v>
      </c>
      <c r="L260" s="31" t="s">
        <v>166</v>
      </c>
      <c r="M260" s="30" t="s">
        <v>1576</v>
      </c>
      <c r="N260" s="30" t="s">
        <v>1576</v>
      </c>
      <c r="O260" s="29" t="s">
        <v>1577</v>
      </c>
      <c r="P260" s="25" t="s">
        <v>1578</v>
      </c>
      <c r="Q260" s="32" t="n">
        <v>-3.27320100807476</v>
      </c>
      <c r="R260" s="32" t="n">
        <v>-45.6574333647784</v>
      </c>
      <c r="S260" s="31" t="s">
        <v>155</v>
      </c>
      <c r="T260" s="33" t="s">
        <v>1579</v>
      </c>
      <c r="U260" s="29" t="n">
        <v>65365000</v>
      </c>
      <c r="V260" s="34" t="s">
        <v>1580</v>
      </c>
      <c r="W260" s="34"/>
      <c r="X260" s="34"/>
      <c r="Y260" s="34"/>
    </row>
    <row r="261" customFormat="false" ht="15" hidden="false" customHeight="true" outlineLevel="0" collapsed="false">
      <c r="A261" s="35" t="s">
        <v>1581</v>
      </c>
      <c r="B261" s="11" t="str">
        <f aca="false">IF(OR(A261="AC",A261="AM",A261="AP",A261="PA",A261="RO",A261="RR",A261="TO"),"Manaus/AM",IF(OR(A261="AL",A261="BA",A261="CE",A261="MA",A261="PB",A261="PE",A261="PI",A261="RN",A261="SE"),"Recife/PE",IF(OR(A261="MT",A261="MS",A261="GO",A261="DF"),"Campo Grande/MS",IF(OR(A261="SC",A261="PR",A261="RS",A261="MG",A261="ES",A261="SP",A261="RJ"),"Curitiba/PR","VERIFICAR UF"))))</f>
        <v>Curitiba/PR</v>
      </c>
      <c r="C261" s="26"/>
      <c r="D261" s="27"/>
      <c r="E261" s="36" t="n">
        <f aca="false">IFERROR(INDEX('ANEXO IV - Kits por Polo'!$F$2:$F$615,MATCH($M261&amp;"|"&amp;$K261&amp;"|"&amp;$A261&amp;"|"&amp;$J261,'ANEXO IV - Kits por Polo'!$I$2:$I$615,0)),0)</f>
        <v>6</v>
      </c>
      <c r="F261" s="36" t="n">
        <f aca="false">IFERROR(INDEX('ANEXO IV - Kits por Polo'!$G$2:$G$615,MATCH($M261&amp;"|"&amp;$K261&amp;"|"&amp;$A261&amp;"|"&amp;$J261,'ANEXO IV - Kits por Polo'!$I$2:$I$615,0)),0)</f>
        <v>59566</v>
      </c>
      <c r="G261" s="37" t="s">
        <v>1582</v>
      </c>
      <c r="H261" s="36" t="n">
        <f aca="false">IFERROR(INDEX('ANEXO IV - Kits por Polo'!$H$2:$H$615,MATCH($M261&amp;"|"&amp;$K261&amp;"|"&amp;$A261&amp;"|"&amp;$J261,'ANEXO IV - Kits por Polo'!$I$2:$I$615,0)),0)</f>
        <v>335.4</v>
      </c>
      <c r="I261" s="36" t="n">
        <f aca="false">MAX(F261/1000,H261*0.3)</f>
        <v>100.62</v>
      </c>
      <c r="J261" s="38" t="s">
        <v>1468</v>
      </c>
      <c r="K261" s="39" t="s">
        <v>158</v>
      </c>
      <c r="L261" s="39" t="s">
        <v>166</v>
      </c>
      <c r="M261" s="38" t="s">
        <v>1582</v>
      </c>
      <c r="N261" s="38" t="s">
        <v>1583</v>
      </c>
      <c r="O261" s="37" t="s">
        <v>1584</v>
      </c>
      <c r="P261" s="35" t="s">
        <v>1585</v>
      </c>
      <c r="Q261" s="40" t="n">
        <v>-16.8458572383111</v>
      </c>
      <c r="R261" s="40" t="n">
        <v>-42.061161578158</v>
      </c>
      <c r="S261" s="39" t="s">
        <v>155</v>
      </c>
      <c r="T261" s="41" t="s">
        <v>1586</v>
      </c>
      <c r="U261" s="37" t="n">
        <v>39600000</v>
      </c>
      <c r="V261" s="42" t="s">
        <v>1587</v>
      </c>
      <c r="W261" s="42"/>
      <c r="X261" s="42"/>
      <c r="Y261" s="42"/>
    </row>
    <row r="262" customFormat="false" ht="15" hidden="false" customHeight="true" outlineLevel="0" collapsed="false">
      <c r="A262" s="25" t="s">
        <v>1581</v>
      </c>
      <c r="B262" s="11" t="str">
        <f aca="false">IF(OR(A262="AC",A262="AM",A262="AP",A262="PA",A262="RO",A262="RR",A262="TO"),"Manaus/AM",IF(OR(A262="AL",A262="BA",A262="CE",A262="MA",A262="PB",A262="PE",A262="PI",A262="RN",A262="SE"),"Recife/PE",IF(OR(A262="MT",A262="MS",A262="GO",A262="DF"),"Campo Grande/MS",IF(OR(A262="SC",A262="PR",A262="RS",A262="MG",A262="ES",A262="SP",A262="RJ"),"Curitiba/PR","VERIFICAR UF"))))</f>
        <v>Curitiba/PR</v>
      </c>
      <c r="C262" s="26"/>
      <c r="D262" s="27"/>
      <c r="E262" s="28" t="n">
        <f aca="false">IFERROR(INDEX('ANEXO IV - Kits por Polo'!$F$2:$F$615,MATCH($M262&amp;"|"&amp;$K262&amp;"|"&amp;$A262&amp;"|"&amp;$J262,'ANEXO IV - Kits por Polo'!$I$2:$I$615,0)),0)</f>
        <v>10</v>
      </c>
      <c r="F262" s="28" t="n">
        <f aca="false">IFERROR(INDEX('ANEXO IV - Kits por Polo'!$G$2:$G$615,MATCH($M262&amp;"|"&amp;$K262&amp;"|"&amp;$A262&amp;"|"&amp;$J262,'ANEXO IV - Kits por Polo'!$I$2:$I$615,0)),0)</f>
        <v>111149</v>
      </c>
      <c r="G262" s="29" t="s">
        <v>1588</v>
      </c>
      <c r="H262" s="28" t="n">
        <f aca="false">IFERROR(INDEX('ANEXO IV - Kits por Polo'!$H$2:$H$615,MATCH($M262&amp;"|"&amp;$K262&amp;"|"&amp;$A262&amp;"|"&amp;$J262,'ANEXO IV - Kits por Polo'!$I$2:$I$615,0)),0)</f>
        <v>617.76</v>
      </c>
      <c r="I262" s="28" t="n">
        <f aca="false">MAX(F262/1000,H262*0.3)</f>
        <v>185.328</v>
      </c>
      <c r="J262" s="30" t="s">
        <v>1468</v>
      </c>
      <c r="K262" s="31" t="s">
        <v>158</v>
      </c>
      <c r="L262" s="31" t="s">
        <v>159</v>
      </c>
      <c r="M262" s="30" t="s">
        <v>1589</v>
      </c>
      <c r="N262" s="30" t="s">
        <v>1590</v>
      </c>
      <c r="O262" s="29" t="s">
        <v>1591</v>
      </c>
      <c r="P262" s="25" t="s">
        <v>1592</v>
      </c>
      <c r="Q262" s="32" t="n">
        <v>-14.8741419128158</v>
      </c>
      <c r="R262" s="32" t="n">
        <v>-44.2781729423302</v>
      </c>
      <c r="S262" s="31" t="s">
        <v>155</v>
      </c>
      <c r="T262" s="33" t="s">
        <v>1593</v>
      </c>
      <c r="U262" s="29" t="n">
        <v>39475000</v>
      </c>
      <c r="V262" s="34" t="s">
        <v>1594</v>
      </c>
      <c r="W262" s="34"/>
      <c r="X262" s="34"/>
      <c r="Y262" s="34"/>
    </row>
    <row r="263" customFormat="false" ht="15" hidden="false" customHeight="true" outlineLevel="0" collapsed="false">
      <c r="A263" s="35" t="s">
        <v>1581</v>
      </c>
      <c r="B263" s="11" t="str">
        <f aca="false">IF(OR(A263="AC",A263="AM",A263="AP",A263="PA",A263="RO",A263="RR",A263="TO"),"Manaus/AM",IF(OR(A263="AL",A263="BA",A263="CE",A263="MA",A263="PB",A263="PE",A263="PI",A263="RN",A263="SE"),"Recife/PE",IF(OR(A263="MT",A263="MS",A263="GO",A263="DF"),"Campo Grande/MS",IF(OR(A263="SC",A263="PR",A263="RS",A263="MG",A263="ES",A263="SP",A263="RJ"),"Curitiba/PR","VERIFICAR UF"))))</f>
        <v>Curitiba/PR</v>
      </c>
      <c r="C263" s="26"/>
      <c r="D263" s="27"/>
      <c r="E263" s="36" t="n">
        <f aca="false">IFERROR(INDEX('ANEXO IV - Kits por Polo'!$F$2:$F$615,MATCH($M263&amp;"|"&amp;$K263&amp;"|"&amp;$A263&amp;"|"&amp;$J263,'ANEXO IV - Kits por Polo'!$I$2:$I$615,0)),0)</f>
        <v>14</v>
      </c>
      <c r="F263" s="36" t="n">
        <f aca="false">IFERROR(INDEX('ANEXO IV - Kits por Polo'!$G$2:$G$615,MATCH($M263&amp;"|"&amp;$K263&amp;"|"&amp;$A263&amp;"|"&amp;$J263,'ANEXO IV - Kits por Polo'!$I$2:$I$615,0)),0)</f>
        <v>138988</v>
      </c>
      <c r="G263" s="37" t="s">
        <v>1595</v>
      </c>
      <c r="H263" s="36" t="n">
        <f aca="false">IFERROR(INDEX('ANEXO IV - Kits por Polo'!$H$2:$H$615,MATCH($M263&amp;"|"&amp;$K263&amp;"|"&amp;$A263&amp;"|"&amp;$J263,'ANEXO IV - Kits por Polo'!$I$2:$I$615,0)),0)</f>
        <v>782.6</v>
      </c>
      <c r="I263" s="36" t="n">
        <f aca="false">MAX(F263/1000,H263*0.3)</f>
        <v>234.78</v>
      </c>
      <c r="J263" s="38" t="s">
        <v>1468</v>
      </c>
      <c r="K263" s="39" t="s">
        <v>158</v>
      </c>
      <c r="L263" s="39" t="s">
        <v>159</v>
      </c>
      <c r="M263" s="38" t="s">
        <v>1596</v>
      </c>
      <c r="N263" s="38" t="s">
        <v>1597</v>
      </c>
      <c r="O263" s="37" t="s">
        <v>1598</v>
      </c>
      <c r="P263" s="35" t="s">
        <v>1599</v>
      </c>
      <c r="Q263" s="40" t="n">
        <v>-21.9423550942044</v>
      </c>
      <c r="R263" s="40" t="n">
        <v>-46.3346855679669</v>
      </c>
      <c r="S263" s="39" t="s">
        <v>155</v>
      </c>
      <c r="T263" s="41" t="s">
        <v>1600</v>
      </c>
      <c r="U263" s="37" t="n">
        <v>37780000</v>
      </c>
      <c r="V263" s="42" t="s">
        <v>1601</v>
      </c>
      <c r="W263" s="42"/>
      <c r="X263" s="42"/>
      <c r="Y263" s="42"/>
    </row>
    <row r="264" customFormat="false" ht="15" hidden="false" customHeight="true" outlineLevel="0" collapsed="false">
      <c r="A264" s="25" t="s">
        <v>1581</v>
      </c>
      <c r="B264" s="11" t="str">
        <f aca="false">IF(OR(A264="AC",A264="AM",A264="AP",A264="PA",A264="RO",A264="RR",A264="TO"),"Manaus/AM",IF(OR(A264="AL",A264="BA",A264="CE",A264="MA",A264="PB",A264="PE",A264="PI",A264="RN",A264="SE"),"Recife/PE",IF(OR(A264="MT",A264="MS",A264="GO",A264="DF"),"Campo Grande/MS",IF(OR(A264="SC",A264="PR",A264="RS",A264="MG",A264="ES",A264="SP",A264="RJ"),"Curitiba/PR","VERIFICAR UF"))))</f>
        <v>Curitiba/PR</v>
      </c>
      <c r="C264" s="26"/>
      <c r="D264" s="27"/>
      <c r="E264" s="28" t="n">
        <f aca="false">IFERROR(INDEX('ANEXO IV - Kits por Polo'!$F$2:$F$615,MATCH($M264&amp;"|"&amp;$K264&amp;"|"&amp;$A264&amp;"|"&amp;$J264,'ANEXO IV - Kits por Polo'!$I$2:$I$615,0)),0)</f>
        <v>15</v>
      </c>
      <c r="F264" s="28" t="n">
        <f aca="false">IFERROR(INDEX('ANEXO IV - Kits por Polo'!$G$2:$G$615,MATCH($M264&amp;"|"&amp;$K264&amp;"|"&amp;$A264&amp;"|"&amp;$J264,'ANEXO IV - Kits por Polo'!$I$2:$I$615,0)),0)</f>
        <v>116267</v>
      </c>
      <c r="G264" s="29" t="s">
        <v>1602</v>
      </c>
      <c r="H264" s="28" t="n">
        <f aca="false">IFERROR(INDEX('ANEXO IV - Kits por Polo'!$H$2:$H$615,MATCH($M264&amp;"|"&amp;$K264&amp;"|"&amp;$A264&amp;"|"&amp;$J264,'ANEXO IV - Kits por Polo'!$I$2:$I$615,0)),0)</f>
        <v>676.91</v>
      </c>
      <c r="I264" s="28" t="n">
        <f aca="false">MAX(F264/1000,H264*0.3)</f>
        <v>203.073</v>
      </c>
      <c r="J264" s="30" t="s">
        <v>1468</v>
      </c>
      <c r="K264" s="31" t="s">
        <v>187</v>
      </c>
      <c r="L264" s="31" t="s">
        <v>187</v>
      </c>
      <c r="M264" s="30" t="s">
        <v>1602</v>
      </c>
      <c r="N264" s="30" t="s">
        <v>1603</v>
      </c>
      <c r="O264" s="29" t="s">
        <v>1604</v>
      </c>
      <c r="P264" s="25" t="s">
        <v>1605</v>
      </c>
      <c r="Q264" s="32" t="n">
        <v>-19.9368449890304</v>
      </c>
      <c r="R264" s="32" t="n">
        <v>-43.9517438122824</v>
      </c>
      <c r="S264" s="31" t="s">
        <v>155</v>
      </c>
      <c r="T264" s="33" t="s">
        <v>1606</v>
      </c>
      <c r="U264" s="29" t="n">
        <v>30380100</v>
      </c>
      <c r="V264" s="34" t="s">
        <v>1607</v>
      </c>
      <c r="W264" s="34"/>
      <c r="X264" s="34"/>
      <c r="Y264" s="34"/>
    </row>
    <row r="265" customFormat="false" ht="23.25" hidden="false" customHeight="true" outlineLevel="0" collapsed="false">
      <c r="A265" s="35" t="s">
        <v>1581</v>
      </c>
      <c r="B265" s="11" t="str">
        <f aca="false">IF(OR(A265="AC",A265="AM",A265="AP",A265="PA",A265="RO",A265="RR",A265="TO"),"Manaus/AM",IF(OR(A265="AL",A265="BA",A265="CE",A265="MA",A265="PB",A265="PE",A265="PI",A265="RN",A265="SE"),"Recife/PE",IF(OR(A265="MT",A265="MS",A265="GO",A265="DF"),"Campo Grande/MS",IF(OR(A265="SC",A265="PR",A265="RS",A265="MG",A265="ES",A265="SP",A265="RJ"),"Curitiba/PR","VERIFICAR UF"))))</f>
        <v>Curitiba/PR</v>
      </c>
      <c r="C265" s="26"/>
      <c r="D265" s="27"/>
      <c r="E265" s="36" t="n">
        <f aca="false">IFERROR(INDEX('ANEXO IV - Kits por Polo'!$F$2:$F$615,MATCH($M265&amp;"|"&amp;$K265&amp;"|"&amp;$A265&amp;"|"&amp;$J265,'ANEXO IV - Kits por Polo'!$I$2:$I$615,0)),0)</f>
        <v>46</v>
      </c>
      <c r="F265" s="36" t="n">
        <f aca="false">IFERROR(INDEX('ANEXO IV - Kits por Polo'!$G$2:$G$615,MATCH($M265&amp;"|"&amp;$K265&amp;"|"&amp;$A265&amp;"|"&amp;$J265,'ANEXO IV - Kits por Polo'!$I$2:$I$615,0)),0)</f>
        <v>496870</v>
      </c>
      <c r="G265" s="37" t="s">
        <v>1588</v>
      </c>
      <c r="H265" s="36" t="n">
        <f aca="false">IFERROR(INDEX('ANEXO IV - Kits por Polo'!$H$2:$H$615,MATCH($M265&amp;"|"&amp;$K265&amp;"|"&amp;$A265&amp;"|"&amp;$J265,'ANEXO IV - Kits por Polo'!$I$2:$I$615,0)),0)</f>
        <v>2770.625</v>
      </c>
      <c r="I265" s="36" t="n">
        <f aca="false">MAX(F265/1000,H265*0.3)</f>
        <v>831.1875</v>
      </c>
      <c r="J265" s="38" t="s">
        <v>1468</v>
      </c>
      <c r="K265" s="39" t="s">
        <v>158</v>
      </c>
      <c r="L265" s="39" t="s">
        <v>159</v>
      </c>
      <c r="M265" s="38" t="s">
        <v>1608</v>
      </c>
      <c r="N265" s="38" t="s">
        <v>1608</v>
      </c>
      <c r="O265" s="37" t="s">
        <v>1609</v>
      </c>
      <c r="P265" s="35" t="s">
        <v>1610</v>
      </c>
      <c r="Q265" s="40" t="n">
        <v>-14.8406839211399</v>
      </c>
      <c r="R265" s="40" t="n">
        <v>-44.2064741070471</v>
      </c>
      <c r="S265" s="39" t="s">
        <v>155</v>
      </c>
      <c r="T265" s="41" t="s">
        <v>1611</v>
      </c>
      <c r="U265" s="37" t="n">
        <v>39475000</v>
      </c>
      <c r="V265" s="42" t="s">
        <v>1612</v>
      </c>
      <c r="W265" s="42"/>
      <c r="X265" s="42"/>
      <c r="Y265" s="42"/>
    </row>
    <row r="266" customFormat="false" ht="15" hidden="false" customHeight="true" outlineLevel="0" collapsed="false">
      <c r="A266" s="25" t="s">
        <v>1581</v>
      </c>
      <c r="B266" s="11" t="str">
        <f aca="false">IF(OR(A266="AC",A266="AM",A266="AP",A266="PA",A266="RO",A266="RR",A266="TO"),"Manaus/AM",IF(OR(A266="AL",A266="BA",A266="CE",A266="MA",A266="PB",A266="PE",A266="PI",A266="RN",A266="SE"),"Recife/PE",IF(OR(A266="MT",A266="MS",A266="GO",A266="DF"),"Campo Grande/MS",IF(OR(A266="SC",A266="PR",A266="RS",A266="MG",A266="ES",A266="SP",A266="RJ"),"Curitiba/PR","VERIFICAR UF"))))</f>
        <v>Curitiba/PR</v>
      </c>
      <c r="C266" s="26"/>
      <c r="D266" s="27"/>
      <c r="E266" s="28" t="n">
        <f aca="false">IFERROR(INDEX('ANEXO IV - Kits por Polo'!$F$2:$F$615,MATCH($M266&amp;"|"&amp;$K266&amp;"|"&amp;$A266&amp;"|"&amp;$J266,'ANEXO IV - Kits por Polo'!$I$2:$I$615,0)),0)</f>
        <v>0</v>
      </c>
      <c r="F266" s="28" t="n">
        <f aca="false">IFERROR(INDEX('ANEXO IV - Kits por Polo'!$G$2:$G$615,MATCH($M266&amp;"|"&amp;$K266&amp;"|"&amp;$A266&amp;"|"&amp;$J266,'ANEXO IV - Kits por Polo'!$I$2:$I$615,0)),0)</f>
        <v>0</v>
      </c>
      <c r="G266" s="29" t="s">
        <v>1595</v>
      </c>
      <c r="H266" s="28" t="n">
        <f aca="false">IFERROR(INDEX('ANEXO IV - Kits por Polo'!$H$2:$H$615,MATCH($M266&amp;"|"&amp;$K266&amp;"|"&amp;$A266&amp;"|"&amp;$J266,'ANEXO IV - Kits por Polo'!$I$2:$I$615,0)),0)</f>
        <v>0</v>
      </c>
      <c r="I266" s="28" t="n">
        <f aca="false">MAX(F266/1000,H266*0.3)</f>
        <v>0</v>
      </c>
      <c r="J266" s="30" t="s">
        <v>1468</v>
      </c>
      <c r="K266" s="31" t="s">
        <v>1077</v>
      </c>
      <c r="L266" s="31" t="s">
        <v>1077</v>
      </c>
      <c r="M266" s="30" t="s">
        <v>1595</v>
      </c>
      <c r="N266" s="30" t="s">
        <v>1595</v>
      </c>
      <c r="O266" s="29" t="s">
        <v>1613</v>
      </c>
      <c r="P266" s="25" t="s">
        <v>1614</v>
      </c>
      <c r="Q266" s="32" t="n">
        <v>-21.892533534143</v>
      </c>
      <c r="R266" s="32" t="n">
        <v>-46.4098242425516</v>
      </c>
      <c r="S266" s="31" t="s">
        <v>155</v>
      </c>
      <c r="T266" s="33" t="s">
        <v>1615</v>
      </c>
      <c r="U266" s="29" t="n">
        <v>37780000</v>
      </c>
      <c r="V266" s="34" t="s">
        <v>1616</v>
      </c>
      <c r="W266" s="34"/>
      <c r="X266" s="34"/>
      <c r="Y266" s="34"/>
    </row>
    <row r="267" customFormat="false" ht="15" hidden="false" customHeight="true" outlineLevel="0" collapsed="false">
      <c r="A267" s="35" t="s">
        <v>1581</v>
      </c>
      <c r="B267" s="11" t="str">
        <f aca="false">IF(OR(A267="AC",A267="AM",A267="AP",A267="PA",A267="RO",A267="RR",A267="TO"),"Manaus/AM",IF(OR(A267="AL",A267="BA",A267="CE",A267="MA",A267="PB",A267="PE",A267="PI",A267="RN",A267="SE"),"Recife/PE",IF(OR(A267="MT",A267="MS",A267="GO",A267="DF"),"Campo Grande/MS",IF(OR(A267="SC",A267="PR",A267="RS",A267="MG",A267="ES",A267="SP",A267="RJ"),"Curitiba/PR","VERIFICAR UF"))))</f>
        <v>Curitiba/PR</v>
      </c>
      <c r="C267" s="26"/>
      <c r="D267" s="27"/>
      <c r="E267" s="36" t="n">
        <f aca="false">IFERROR(INDEX('ANEXO IV - Kits por Polo'!$F$2:$F$615,MATCH($M267&amp;"|"&amp;$K267&amp;"|"&amp;$A267&amp;"|"&amp;$J267,'ANEXO IV - Kits por Polo'!$I$2:$I$615,0)),0)</f>
        <v>5</v>
      </c>
      <c r="F267" s="36" t="n">
        <f aca="false">IFERROR(INDEX('ANEXO IV - Kits por Polo'!$G$2:$G$615,MATCH($M267&amp;"|"&amp;$K267&amp;"|"&amp;$A267&amp;"|"&amp;$J267,'ANEXO IV - Kits por Polo'!$I$2:$I$615,0)),0)</f>
        <v>46670</v>
      </c>
      <c r="G267" s="37" t="s">
        <v>1617</v>
      </c>
      <c r="H267" s="36" t="n">
        <f aca="false">IFERROR(INDEX('ANEXO IV - Kits por Polo'!$H$2:$H$615,MATCH($M267&amp;"|"&amp;$K267&amp;"|"&amp;$A267&amp;"|"&amp;$J267,'ANEXO IV - Kits por Polo'!$I$2:$I$615,0)),0)</f>
        <v>264.81</v>
      </c>
      <c r="I267" s="36" t="n">
        <f aca="false">MAX(F267/1000,H267*0.3)</f>
        <v>79.443</v>
      </c>
      <c r="J267" s="38" t="s">
        <v>1468</v>
      </c>
      <c r="K267" s="39" t="s">
        <v>158</v>
      </c>
      <c r="L267" s="39" t="s">
        <v>159</v>
      </c>
      <c r="M267" s="38" t="s">
        <v>1617</v>
      </c>
      <c r="N267" s="38" t="s">
        <v>1618</v>
      </c>
      <c r="O267" s="37" t="s">
        <v>1619</v>
      </c>
      <c r="P267" s="35" t="s">
        <v>1620</v>
      </c>
      <c r="Q267" s="40" t="n">
        <v>-18.224994444444</v>
      </c>
      <c r="R267" s="40" t="n">
        <v>-41.672961111111</v>
      </c>
      <c r="S267" s="39" t="s">
        <v>155</v>
      </c>
      <c r="T267" s="41" t="s">
        <v>1621</v>
      </c>
      <c r="U267" s="37" t="n">
        <v>39835000</v>
      </c>
      <c r="V267" s="42" t="s">
        <v>1622</v>
      </c>
      <c r="W267" s="42"/>
      <c r="X267" s="42"/>
      <c r="Y267" s="42"/>
    </row>
    <row r="268" customFormat="false" ht="15" hidden="false" customHeight="true" outlineLevel="0" collapsed="false">
      <c r="A268" s="25" t="s">
        <v>1581</v>
      </c>
      <c r="B268" s="11" t="str">
        <f aca="false">IF(OR(A268="AC",A268="AM",A268="AP",A268="PA",A268="RO",A268="RR",A268="TO"),"Manaus/AM",IF(OR(A268="AL",A268="BA",A268="CE",A268="MA",A268="PB",A268="PE",A268="PI",A268="RN",A268="SE"),"Recife/PE",IF(OR(A268="MT",A268="MS",A268="GO",A268="DF"),"Campo Grande/MS",IF(OR(A268="SC",A268="PR",A268="RS",A268="MG",A268="ES",A268="SP",A268="RJ"),"Curitiba/PR","VERIFICAR UF"))))</f>
        <v>Curitiba/PR</v>
      </c>
      <c r="C268" s="26"/>
      <c r="D268" s="27"/>
      <c r="E268" s="28" t="n">
        <f aca="false">IFERROR(INDEX('ANEXO IV - Kits por Polo'!$F$2:$F$615,MATCH($M268&amp;"|"&amp;$K268&amp;"|"&amp;$A268&amp;"|"&amp;$J268,'ANEXO IV - Kits por Polo'!$I$2:$I$615,0)),0)</f>
        <v>7</v>
      </c>
      <c r="F268" s="28" t="n">
        <f aca="false">IFERROR(INDEX('ANEXO IV - Kits por Polo'!$G$2:$G$615,MATCH($M268&amp;"|"&amp;$K268&amp;"|"&amp;$A268&amp;"|"&amp;$J268,'ANEXO IV - Kits por Polo'!$I$2:$I$615,0)),0)</f>
        <v>66526</v>
      </c>
      <c r="G268" s="29" t="s">
        <v>1623</v>
      </c>
      <c r="H268" s="28" t="n">
        <f aca="false">IFERROR(INDEX('ANEXO IV - Kits por Polo'!$H$2:$H$615,MATCH($M268&amp;"|"&amp;$K268&amp;"|"&amp;$A268&amp;"|"&amp;$J268,'ANEXO IV - Kits por Polo'!$I$2:$I$615,0)),0)</f>
        <v>376.61</v>
      </c>
      <c r="I268" s="28" t="n">
        <f aca="false">MAX(F268/1000,H268*0.3)</f>
        <v>112.983</v>
      </c>
      <c r="J268" s="30" t="s">
        <v>1468</v>
      </c>
      <c r="K268" s="31" t="s">
        <v>158</v>
      </c>
      <c r="L268" s="31" t="s">
        <v>159</v>
      </c>
      <c r="M268" s="30" t="s">
        <v>1624</v>
      </c>
      <c r="N268" s="30" t="s">
        <v>1624</v>
      </c>
      <c r="O268" s="29" t="s">
        <v>1625</v>
      </c>
      <c r="P268" s="25" t="s">
        <v>1626</v>
      </c>
      <c r="Q268" s="32" t="n">
        <v>-19.3411162111801</v>
      </c>
      <c r="R268" s="32" t="n">
        <v>-45.0721717180908</v>
      </c>
      <c r="S268" s="31" t="s">
        <v>155</v>
      </c>
      <c r="T268" s="33" t="s">
        <v>1627</v>
      </c>
      <c r="U268" s="29" t="n">
        <v>35606000</v>
      </c>
      <c r="V268" s="34" t="s">
        <v>1628</v>
      </c>
      <c r="W268" s="34"/>
      <c r="X268" s="34"/>
      <c r="Y268" s="34"/>
    </row>
    <row r="269" customFormat="false" ht="15" hidden="false" customHeight="true" outlineLevel="0" collapsed="false">
      <c r="A269" s="35" t="s">
        <v>1581</v>
      </c>
      <c r="B269" s="11" t="str">
        <f aca="false">IF(OR(A269="AC",A269="AM",A269="AP",A269="PA",A269="RO",A269="RR",A269="TO"),"Manaus/AM",IF(OR(A269="AL",A269="BA",A269="CE",A269="MA",A269="PB",A269="PE",A269="PI",A269="RN",A269="SE"),"Recife/PE",IF(OR(A269="MT",A269="MS",A269="GO",A269="DF"),"Campo Grande/MS",IF(OR(A269="SC",A269="PR",A269="RS",A269="MG",A269="ES",A269="SP",A269="RJ"),"Curitiba/PR","VERIFICAR UF"))))</f>
        <v>Curitiba/PR</v>
      </c>
      <c r="C269" s="26"/>
      <c r="D269" s="27"/>
      <c r="E269" s="36" t="n">
        <f aca="false">IFERROR(INDEX('ANEXO IV - Kits por Polo'!$F$2:$F$615,MATCH($M269&amp;"|"&amp;$K269&amp;"|"&amp;$A269&amp;"|"&amp;$J269,'ANEXO IV - Kits por Polo'!$I$2:$I$615,0)),0)</f>
        <v>25</v>
      </c>
      <c r="F269" s="36" t="n">
        <f aca="false">IFERROR(INDEX('ANEXO IV - Kits por Polo'!$G$2:$G$615,MATCH($M269&amp;"|"&amp;$K269&amp;"|"&amp;$A269&amp;"|"&amp;$J269,'ANEXO IV - Kits por Polo'!$I$2:$I$615,0)),0)</f>
        <v>257096</v>
      </c>
      <c r="G269" s="37" t="s">
        <v>1629</v>
      </c>
      <c r="H269" s="36" t="n">
        <f aca="false">IFERROR(INDEX('ANEXO IV - Kits por Polo'!$H$2:$H$615,MATCH($M269&amp;"|"&amp;$K269&amp;"|"&amp;$A269&amp;"|"&amp;$J269,'ANEXO IV - Kits por Polo'!$I$2:$I$615,0)),0)</f>
        <v>1441.57</v>
      </c>
      <c r="I269" s="36" t="n">
        <f aca="false">MAX(F269/1000,H269*0.3)</f>
        <v>432.471</v>
      </c>
      <c r="J269" s="38" t="s">
        <v>1468</v>
      </c>
      <c r="K269" s="39" t="s">
        <v>158</v>
      </c>
      <c r="L269" s="39" t="s">
        <v>159</v>
      </c>
      <c r="M269" s="38" t="s">
        <v>1629</v>
      </c>
      <c r="N269" s="38" t="s">
        <v>1630</v>
      </c>
      <c r="O269" s="37" t="s">
        <v>1631</v>
      </c>
      <c r="P269" s="35" t="s">
        <v>1632</v>
      </c>
      <c r="Q269" s="40" t="n">
        <v>-19.0433419672201</v>
      </c>
      <c r="R269" s="40" t="n">
        <v>-43.1183857054409</v>
      </c>
      <c r="S269" s="39" t="s">
        <v>155</v>
      </c>
      <c r="T269" s="41" t="s">
        <v>1633</v>
      </c>
      <c r="U269" s="37" t="n">
        <v>35878000</v>
      </c>
      <c r="V269" s="42" t="s">
        <v>1634</v>
      </c>
      <c r="W269" s="42"/>
      <c r="X269" s="42"/>
      <c r="Y269" s="42"/>
    </row>
    <row r="270" customFormat="false" ht="15" hidden="false" customHeight="true" outlineLevel="0" collapsed="false">
      <c r="A270" s="25" t="s">
        <v>1581</v>
      </c>
      <c r="B270" s="11" t="str">
        <f aca="false">IF(OR(A270="AC",A270="AM",A270="AP",A270="PA",A270="RO",A270="RR",A270="TO"),"Manaus/AM",IF(OR(A270="AL",A270="BA",A270="CE",A270="MA",A270="PB",A270="PE",A270="PI",A270="RN",A270="SE"),"Recife/PE",IF(OR(A270="MT",A270="MS",A270="GO",A270="DF"),"Campo Grande/MS",IF(OR(A270="SC",A270="PR",A270="RS",A270="MG",A270="ES",A270="SP",A270="RJ"),"Curitiba/PR","VERIFICAR UF"))))</f>
        <v>Curitiba/PR</v>
      </c>
      <c r="C270" s="26"/>
      <c r="D270" s="27"/>
      <c r="E270" s="28" t="n">
        <f aca="false">IFERROR(INDEX('ANEXO IV - Kits por Polo'!$F$2:$F$615,MATCH($M270&amp;"|"&amp;$K270&amp;"|"&amp;$A270&amp;"|"&amp;$J270,'ANEXO IV - Kits por Polo'!$I$2:$I$615,0)),0)</f>
        <v>0</v>
      </c>
      <c r="F270" s="28" t="n">
        <f aca="false">IFERROR(INDEX('ANEXO IV - Kits por Polo'!$G$2:$G$615,MATCH($M270&amp;"|"&amp;$K270&amp;"|"&amp;$A270&amp;"|"&amp;$J270,'ANEXO IV - Kits por Polo'!$I$2:$I$615,0)),0)</f>
        <v>0</v>
      </c>
      <c r="G270" s="29" t="s">
        <v>1635</v>
      </c>
      <c r="H270" s="28" t="n">
        <f aca="false">IFERROR(INDEX('ANEXO IV - Kits por Polo'!$H$2:$H$615,MATCH($M270&amp;"|"&amp;$K270&amp;"|"&amp;$A270&amp;"|"&amp;$J270,'ANEXO IV - Kits por Polo'!$I$2:$I$615,0)),0)</f>
        <v>0</v>
      </c>
      <c r="I270" s="28" t="n">
        <f aca="false">MAX(F270/1000,H270*0.3)</f>
        <v>0</v>
      </c>
      <c r="J270" s="30" t="s">
        <v>1468</v>
      </c>
      <c r="K270" s="31" t="s">
        <v>1077</v>
      </c>
      <c r="L270" s="31" t="s">
        <v>1077</v>
      </c>
      <c r="M270" s="30" t="s">
        <v>1636</v>
      </c>
      <c r="N270" s="30" t="s">
        <v>1637</v>
      </c>
      <c r="O270" s="29" t="s">
        <v>1638</v>
      </c>
      <c r="P270" s="25" t="s">
        <v>1639</v>
      </c>
      <c r="Q270" s="32" t="n">
        <v>-17.904684207053</v>
      </c>
      <c r="R270" s="32" t="n">
        <v>-41.3927140443739</v>
      </c>
      <c r="S270" s="31" t="s">
        <v>155</v>
      </c>
      <c r="T270" s="33" t="s">
        <v>1640</v>
      </c>
      <c r="U270" s="29" t="n">
        <v>39800001</v>
      </c>
      <c r="V270" s="34" t="s">
        <v>1641</v>
      </c>
      <c r="W270" s="34"/>
      <c r="X270" s="34"/>
      <c r="Y270" s="34"/>
    </row>
    <row r="271" customFormat="false" ht="15" hidden="false" customHeight="true" outlineLevel="0" collapsed="false">
      <c r="A271" s="35" t="s">
        <v>1581</v>
      </c>
      <c r="B271" s="11" t="str">
        <f aca="false">IF(OR(A271="AC",A271="AM",A271="AP",A271="PA",A271="RO",A271="RR",A271="TO"),"Manaus/AM",IF(OR(A271="AL",A271="BA",A271="CE",A271="MA",A271="PB",A271="PE",A271="PI",A271="RN",A271="SE"),"Recife/PE",IF(OR(A271="MT",A271="MS",A271="GO",A271="DF"),"Campo Grande/MS",IF(OR(A271="SC",A271="PR",A271="RS",A271="MG",A271="ES",A271="SP",A271="RJ"),"Curitiba/PR","VERIFICAR UF"))))</f>
        <v>Curitiba/PR</v>
      </c>
      <c r="C271" s="26"/>
      <c r="D271" s="27"/>
      <c r="E271" s="36" t="n">
        <f aca="false">IFERROR(INDEX('ANEXO IV - Kits por Polo'!$F$2:$F$615,MATCH($M271&amp;"|"&amp;$K271&amp;"|"&amp;$A271&amp;"|"&amp;$J271,'ANEXO IV - Kits por Polo'!$I$2:$I$615,0)),0)</f>
        <v>23</v>
      </c>
      <c r="F271" s="36" t="n">
        <f aca="false">IFERROR(INDEX('ANEXO IV - Kits por Polo'!$G$2:$G$615,MATCH($M271&amp;"|"&amp;$K271&amp;"|"&amp;$A271&amp;"|"&amp;$J271,'ANEXO IV - Kits por Polo'!$I$2:$I$615,0)),0)</f>
        <v>189125</v>
      </c>
      <c r="G271" s="37" t="s">
        <v>1642</v>
      </c>
      <c r="H271" s="36" t="n">
        <f aca="false">IFERROR(INDEX('ANEXO IV - Kits por Polo'!$H$2:$H$615,MATCH($M271&amp;"|"&amp;$K271&amp;"|"&amp;$A271&amp;"|"&amp;$J271,'ANEXO IV - Kits por Polo'!$I$2:$I$615,0)),0)</f>
        <v>1089.855</v>
      </c>
      <c r="I271" s="36" t="n">
        <f aca="false">MAX(F271/1000,H271*0.3)</f>
        <v>326.9565</v>
      </c>
      <c r="J271" s="38" t="s">
        <v>1468</v>
      </c>
      <c r="K271" s="39" t="s">
        <v>136</v>
      </c>
      <c r="L271" s="39" t="s">
        <v>152</v>
      </c>
      <c r="M271" s="38" t="s">
        <v>1642</v>
      </c>
      <c r="N271" s="38" t="s">
        <v>1643</v>
      </c>
      <c r="O271" s="37" t="n">
        <v>6967671</v>
      </c>
      <c r="P271" s="35" t="s">
        <v>1644</v>
      </c>
      <c r="Q271" s="40" t="n">
        <v>-18.8675835146826</v>
      </c>
      <c r="R271" s="40" t="n">
        <v>-41.9534358711636</v>
      </c>
      <c r="S271" s="39" t="s">
        <v>155</v>
      </c>
      <c r="T271" s="41" t="s">
        <v>1645</v>
      </c>
      <c r="U271" s="37" t="n">
        <v>35020790</v>
      </c>
      <c r="V271" s="42" t="s">
        <v>1646</v>
      </c>
      <c r="W271" s="42"/>
      <c r="X271" s="42"/>
      <c r="Y271" s="42"/>
    </row>
    <row r="272" customFormat="false" ht="15" hidden="false" customHeight="true" outlineLevel="0" collapsed="false">
      <c r="A272" s="25" t="s">
        <v>1581</v>
      </c>
      <c r="B272" s="11" t="str">
        <f aca="false">IF(OR(A272="AC",A272="AM",A272="AP",A272="PA",A272="RO",A272="RR",A272="TO"),"Manaus/AM",IF(OR(A272="AL",A272="BA",A272="CE",A272="MA",A272="PB",A272="PE",A272="PI",A272="RN",A272="SE"),"Recife/PE",IF(OR(A272="MT",A272="MS",A272="GO",A272="DF"),"Campo Grande/MS",IF(OR(A272="SC",A272="PR",A272="RS",A272="MG",A272="ES",A272="SP",A272="RJ"),"Curitiba/PR","VERIFICAR UF"))))</f>
        <v>Curitiba/PR</v>
      </c>
      <c r="C272" s="26"/>
      <c r="D272" s="27"/>
      <c r="E272" s="28" t="n">
        <f aca="false">IFERROR(INDEX('ANEXO IV - Kits por Polo'!$F$2:$F$615,MATCH($M272&amp;"|"&amp;$K272&amp;"|"&amp;$A272&amp;"|"&amp;$J272,'ANEXO IV - Kits por Polo'!$I$2:$I$615,0)),0)</f>
        <v>30</v>
      </c>
      <c r="F272" s="28" t="n">
        <f aca="false">IFERROR(INDEX('ANEXO IV - Kits por Polo'!$G$2:$G$615,MATCH($M272&amp;"|"&amp;$K272&amp;"|"&amp;$A272&amp;"|"&amp;$J272,'ANEXO IV - Kits por Polo'!$I$2:$I$615,0)),0)</f>
        <v>208790</v>
      </c>
      <c r="G272" s="29" t="s">
        <v>1642</v>
      </c>
      <c r="H272" s="28" t="n">
        <f aca="false">IFERROR(INDEX('ANEXO IV - Kits por Polo'!$H$2:$H$615,MATCH($M272&amp;"|"&amp;$K272&amp;"|"&amp;$A272&amp;"|"&amp;$J272,'ANEXO IV - Kits por Polo'!$I$2:$I$615,0)),0)</f>
        <v>1236.3</v>
      </c>
      <c r="I272" s="28" t="n">
        <f aca="false">MAX(F272/1000,H272*0.3)</f>
        <v>370.89</v>
      </c>
      <c r="J272" s="30" t="s">
        <v>1468</v>
      </c>
      <c r="K272" s="31" t="s">
        <v>187</v>
      </c>
      <c r="L272" s="31" t="s">
        <v>187</v>
      </c>
      <c r="M272" s="30" t="s">
        <v>1642</v>
      </c>
      <c r="N272" s="30" t="s">
        <v>1647</v>
      </c>
      <c r="O272" s="29" t="s">
        <v>1648</v>
      </c>
      <c r="P272" s="25" t="s">
        <v>1649</v>
      </c>
      <c r="Q272" s="32" t="n">
        <v>-18.8828257997894</v>
      </c>
      <c r="R272" s="32" t="n">
        <v>-41.9919147808941</v>
      </c>
      <c r="S272" s="31" t="s">
        <v>155</v>
      </c>
      <c r="T272" s="33" t="s">
        <v>1650</v>
      </c>
      <c r="U272" s="29" t="n">
        <v>35040620</v>
      </c>
      <c r="V272" s="34" t="s">
        <v>1651</v>
      </c>
      <c r="W272" s="34"/>
      <c r="X272" s="34"/>
      <c r="Y272" s="34"/>
    </row>
    <row r="273" customFormat="false" ht="15" hidden="false" customHeight="true" outlineLevel="0" collapsed="false">
      <c r="A273" s="35" t="s">
        <v>1581</v>
      </c>
      <c r="B273" s="11" t="str">
        <f aca="false">IF(OR(A273="AC",A273="AM",A273="AP",A273="PA",A273="RO",A273="RR",A273="TO"),"Manaus/AM",IF(OR(A273="AL",A273="BA",A273="CE",A273="MA",A273="PB",A273="PE",A273="PI",A273="RN",A273="SE"),"Recife/PE",IF(OR(A273="MT",A273="MS",A273="GO",A273="DF"),"Campo Grande/MS",IF(OR(A273="SC",A273="PR",A273="RS",A273="MG",A273="ES",A273="SP",A273="RJ"),"Curitiba/PR","VERIFICAR UF"))))</f>
        <v>Curitiba/PR</v>
      </c>
      <c r="C273" s="26"/>
      <c r="D273" s="27"/>
      <c r="E273" s="36" t="n">
        <f aca="false">IFERROR(INDEX('ANEXO IV - Kits por Polo'!$F$2:$F$615,MATCH($M273&amp;"|"&amp;$K273&amp;"|"&amp;$A273&amp;"|"&amp;$J273,'ANEXO IV - Kits por Polo'!$I$2:$I$615,0)),0)</f>
        <v>0</v>
      </c>
      <c r="F273" s="36" t="n">
        <f aca="false">IFERROR(INDEX('ANEXO IV - Kits por Polo'!$G$2:$G$615,MATCH($M273&amp;"|"&amp;$K273&amp;"|"&amp;$A273&amp;"|"&amp;$J273,'ANEXO IV - Kits por Polo'!$I$2:$I$615,0)),0)</f>
        <v>0</v>
      </c>
      <c r="G273" s="37" t="s">
        <v>1652</v>
      </c>
      <c r="H273" s="36" t="n">
        <f aca="false">IFERROR(INDEX('ANEXO IV - Kits por Polo'!$H$2:$H$615,MATCH($M273&amp;"|"&amp;$K273&amp;"|"&amp;$A273&amp;"|"&amp;$J273,'ANEXO IV - Kits por Polo'!$I$2:$I$615,0)),0)</f>
        <v>0</v>
      </c>
      <c r="I273" s="36" t="n">
        <f aca="false">MAX(F273/1000,H273*0.3)</f>
        <v>0</v>
      </c>
      <c r="J273" s="38" t="s">
        <v>1468</v>
      </c>
      <c r="K273" s="39" t="s">
        <v>1077</v>
      </c>
      <c r="L273" s="39" t="s">
        <v>1077</v>
      </c>
      <c r="M273" s="38" t="s">
        <v>1652</v>
      </c>
      <c r="N273" s="38" t="s">
        <v>1653</v>
      </c>
      <c r="O273" s="37" t="s">
        <v>1654</v>
      </c>
      <c r="P273" s="35" t="s">
        <v>1655</v>
      </c>
      <c r="Q273" s="40" t="n">
        <v>-18.8782146399861</v>
      </c>
      <c r="R273" s="40" t="n">
        <v>-42.9443638264249</v>
      </c>
      <c r="S273" s="39" t="s">
        <v>155</v>
      </c>
      <c r="T273" s="41" t="s">
        <v>1656</v>
      </c>
      <c r="U273" s="37" t="n">
        <v>39740000</v>
      </c>
      <c r="V273" s="42" t="s">
        <v>1657</v>
      </c>
      <c r="W273" s="42"/>
      <c r="X273" s="42"/>
      <c r="Y273" s="42"/>
    </row>
    <row r="274" customFormat="false" ht="15" hidden="false" customHeight="true" outlineLevel="0" collapsed="false">
      <c r="A274" s="25" t="s">
        <v>1581</v>
      </c>
      <c r="B274" s="11" t="str">
        <f aca="false">IF(OR(A274="AC",A274="AM",A274="AP",A274="PA",A274="RO",A274="RR",A274="TO"),"Manaus/AM",IF(OR(A274="AL",A274="BA",A274="CE",A274="MA",A274="PB",A274="PE",A274="PI",A274="RN",A274="SE"),"Recife/PE",IF(OR(A274="MT",A274="MS",A274="GO",A274="DF"),"Campo Grande/MS",IF(OR(A274="SC",A274="PR",A274="RS",A274="MG",A274="ES",A274="SP",A274="RJ"),"Curitiba/PR","VERIFICAR UF"))))</f>
        <v>Curitiba/PR</v>
      </c>
      <c r="C274" s="26"/>
      <c r="D274" s="27"/>
      <c r="E274" s="28" t="n">
        <f aca="false">IFERROR(INDEX('ANEXO IV - Kits por Polo'!$F$2:$F$615,MATCH($M274&amp;"|"&amp;$K274&amp;"|"&amp;$A274&amp;"|"&amp;$J274,'ANEXO IV - Kits por Polo'!$I$2:$I$615,0)),0)</f>
        <v>6</v>
      </c>
      <c r="F274" s="28" t="n">
        <f aca="false">IFERROR(INDEX('ANEXO IV - Kits por Polo'!$G$2:$G$615,MATCH($M274&amp;"|"&amp;$K274&amp;"|"&amp;$A274&amp;"|"&amp;$J274,'ANEXO IV - Kits por Polo'!$I$2:$I$615,0)),0)</f>
        <v>47694</v>
      </c>
      <c r="G274" s="29" t="s">
        <v>1658</v>
      </c>
      <c r="H274" s="28" t="n">
        <f aca="false">IFERROR(INDEX('ANEXO IV - Kits por Polo'!$H$2:$H$615,MATCH($M274&amp;"|"&amp;$K274&amp;"|"&amp;$A274&amp;"|"&amp;$J274,'ANEXO IV - Kits por Polo'!$I$2:$I$615,0)),0)</f>
        <v>276.64</v>
      </c>
      <c r="I274" s="28" t="n">
        <f aca="false">MAX(F274/1000,H274*0.3)</f>
        <v>82.992</v>
      </c>
      <c r="J274" s="30" t="s">
        <v>1468</v>
      </c>
      <c r="K274" s="31" t="s">
        <v>158</v>
      </c>
      <c r="L274" s="31" t="s">
        <v>159</v>
      </c>
      <c r="M274" s="30" t="s">
        <v>1658</v>
      </c>
      <c r="N274" s="30" t="s">
        <v>1659</v>
      </c>
      <c r="O274" s="29" t="s">
        <v>1660</v>
      </c>
      <c r="P274" s="25" t="s">
        <v>1661</v>
      </c>
      <c r="Q274" s="32" t="n">
        <v>-20.4689587544998</v>
      </c>
      <c r="R274" s="32" t="n">
        <v>-45.0422436824887</v>
      </c>
      <c r="S274" s="31" t="s">
        <v>155</v>
      </c>
      <c r="T274" s="33" t="s">
        <v>1662</v>
      </c>
      <c r="U274" s="29" t="n">
        <v>35550000</v>
      </c>
      <c r="V274" s="34" t="s">
        <v>1663</v>
      </c>
      <c r="W274" s="34"/>
      <c r="X274" s="34"/>
      <c r="Y274" s="34"/>
    </row>
    <row r="275" customFormat="false" ht="15" hidden="false" customHeight="true" outlineLevel="0" collapsed="false">
      <c r="A275" s="35" t="s">
        <v>1581</v>
      </c>
      <c r="B275" s="11" t="str">
        <f aca="false">IF(OR(A275="AC",A275="AM",A275="AP",A275="PA",A275="RO",A275="RR",A275="TO"),"Manaus/AM",IF(OR(A275="AL",A275="BA",A275="CE",A275="MA",A275="PB",A275="PE",A275="PI",A275="RN",A275="SE"),"Recife/PE",IF(OR(A275="MT",A275="MS",A275="GO",A275="DF"),"Campo Grande/MS",IF(OR(A275="SC",A275="PR",A275="RS",A275="MG",A275="ES",A275="SP",A275="RJ"),"Curitiba/PR","VERIFICAR UF"))))</f>
        <v>Curitiba/PR</v>
      </c>
      <c r="C275" s="26"/>
      <c r="D275" s="27"/>
      <c r="E275" s="36" t="n">
        <f aca="false">IFERROR(INDEX('ANEXO IV - Kits por Polo'!$F$2:$F$615,MATCH($M275&amp;"|"&amp;$K275&amp;"|"&amp;$A275&amp;"|"&amp;$J275,'ANEXO IV - Kits por Polo'!$I$2:$I$615,0)),0)</f>
        <v>19</v>
      </c>
      <c r="F275" s="36" t="n">
        <f aca="false">IFERROR(INDEX('ANEXO IV - Kits por Polo'!$G$2:$G$615,MATCH($M275&amp;"|"&amp;$K275&amp;"|"&amp;$A275&amp;"|"&amp;$J275,'ANEXO IV - Kits por Polo'!$I$2:$I$615,0)),0)</f>
        <v>209402</v>
      </c>
      <c r="G275" s="37" t="s">
        <v>1588</v>
      </c>
      <c r="H275" s="36" t="n">
        <f aca="false">IFERROR(INDEX('ANEXO IV - Kits por Polo'!$H$2:$H$615,MATCH($M275&amp;"|"&amp;$K275&amp;"|"&amp;$A275&amp;"|"&amp;$J275,'ANEXO IV - Kits por Polo'!$I$2:$I$615,0)),0)</f>
        <v>1164.93</v>
      </c>
      <c r="I275" s="36" t="n">
        <f aca="false">MAX(F275/1000,H275*0.3)</f>
        <v>349.479</v>
      </c>
      <c r="J275" s="38" t="s">
        <v>1468</v>
      </c>
      <c r="K275" s="39" t="s">
        <v>158</v>
      </c>
      <c r="L275" s="39" t="s">
        <v>159</v>
      </c>
      <c r="M275" s="38" t="s">
        <v>1664</v>
      </c>
      <c r="N275" s="38" t="s">
        <v>1664</v>
      </c>
      <c r="O275" s="37" t="s">
        <v>1665</v>
      </c>
      <c r="P275" s="35" t="s">
        <v>1666</v>
      </c>
      <c r="Q275" s="40" t="n">
        <v>-14.8047309599357</v>
      </c>
      <c r="R275" s="40" t="n">
        <v>-44.2500054922462</v>
      </c>
      <c r="S275" s="39" t="s">
        <v>155</v>
      </c>
      <c r="T275" s="41" t="s">
        <v>1667</v>
      </c>
      <c r="U275" s="37" t="n">
        <v>39475000</v>
      </c>
      <c r="V275" s="42" t="s">
        <v>1668</v>
      </c>
      <c r="W275" s="42"/>
      <c r="X275" s="42"/>
      <c r="Y275" s="42"/>
    </row>
    <row r="276" customFormat="false" ht="15" hidden="false" customHeight="true" outlineLevel="0" collapsed="false">
      <c r="A276" s="25" t="s">
        <v>1581</v>
      </c>
      <c r="B276" s="11" t="str">
        <f aca="false">IF(OR(A276="AC",A276="AM",A276="AP",A276="PA",A276="RO",A276="RR",A276="TO"),"Manaus/AM",IF(OR(A276="AL",A276="BA",A276="CE",A276="MA",A276="PB",A276="PE",A276="PI",A276="RN",A276="SE"),"Recife/PE",IF(OR(A276="MT",A276="MS",A276="GO",A276="DF"),"Campo Grande/MS",IF(OR(A276="SC",A276="PR",A276="RS",A276="MG",A276="ES",A276="SP",A276="RJ"),"Curitiba/PR","VERIFICAR UF"))))</f>
        <v>Curitiba/PR</v>
      </c>
      <c r="C276" s="26"/>
      <c r="D276" s="27"/>
      <c r="E276" s="28" t="n">
        <f aca="false">IFERROR(INDEX('ANEXO IV - Kits por Polo'!$F$2:$F$615,MATCH($M276&amp;"|"&amp;$K276&amp;"|"&amp;$A276&amp;"|"&amp;$J276,'ANEXO IV - Kits por Polo'!$I$2:$I$615,0)),0)</f>
        <v>7</v>
      </c>
      <c r="F276" s="28" t="n">
        <f aca="false">IFERROR(INDEX('ANEXO IV - Kits por Polo'!$G$2:$G$615,MATCH($M276&amp;"|"&amp;$K276&amp;"|"&amp;$A276&amp;"|"&amp;$J276,'ANEXO IV - Kits por Polo'!$I$2:$I$615,0)),0)</f>
        <v>66526</v>
      </c>
      <c r="G276" s="29" t="s">
        <v>1669</v>
      </c>
      <c r="H276" s="28" t="n">
        <f aca="false">IFERROR(INDEX('ANEXO IV - Kits por Polo'!$H$2:$H$615,MATCH($M276&amp;"|"&amp;$K276&amp;"|"&amp;$A276&amp;"|"&amp;$J276,'ANEXO IV - Kits por Polo'!$I$2:$I$615,0)),0)</f>
        <v>376.61</v>
      </c>
      <c r="I276" s="28" t="n">
        <f aca="false">MAX(F276/1000,H276*0.3)</f>
        <v>112.983</v>
      </c>
      <c r="J276" s="30" t="s">
        <v>1468</v>
      </c>
      <c r="K276" s="31" t="s">
        <v>158</v>
      </c>
      <c r="L276" s="31" t="s">
        <v>159</v>
      </c>
      <c r="M276" s="30" t="s">
        <v>1669</v>
      </c>
      <c r="N276" s="30" t="s">
        <v>1670</v>
      </c>
      <c r="O276" s="29" t="s">
        <v>1671</v>
      </c>
      <c r="P276" s="25" t="s">
        <v>1672</v>
      </c>
      <c r="Q276" s="32" t="n">
        <v>-17.6499156799814</v>
      </c>
      <c r="R276" s="32" t="n">
        <v>-41.6672798714494</v>
      </c>
      <c r="S276" s="31" t="s">
        <v>155</v>
      </c>
      <c r="T276" s="33" t="s">
        <v>1673</v>
      </c>
      <c r="U276" s="29" t="n">
        <v>39825000</v>
      </c>
      <c r="V276" s="34" t="s">
        <v>1674</v>
      </c>
      <c r="W276" s="34"/>
      <c r="X276" s="34"/>
      <c r="Y276" s="34"/>
    </row>
    <row r="277" customFormat="false" ht="15" hidden="false" customHeight="true" outlineLevel="0" collapsed="false">
      <c r="A277" s="35" t="s">
        <v>1581</v>
      </c>
      <c r="B277" s="11" t="str">
        <f aca="false">IF(OR(A277="AC",A277="AM",A277="AP",A277="PA",A277="RO",A277="RR",A277="TO"),"Manaus/AM",IF(OR(A277="AL",A277="BA",A277="CE",A277="MA",A277="PB",A277="PE",A277="PI",A277="RN",A277="SE"),"Recife/PE",IF(OR(A277="MT",A277="MS",A277="GO",A277="DF"),"Campo Grande/MS",IF(OR(A277="SC",A277="PR",A277="RS",A277="MG",A277="ES",A277="SP",A277="RJ"),"Curitiba/PR","VERIFICAR UF"))))</f>
        <v>Curitiba/PR</v>
      </c>
      <c r="C277" s="26"/>
      <c r="D277" s="27"/>
      <c r="E277" s="36" t="n">
        <f aca="false">IFERROR(INDEX('ANEXO IV - Kits por Polo'!$F$2:$F$615,MATCH($M277&amp;"|"&amp;$K277&amp;"|"&amp;$A277&amp;"|"&amp;$J277,'ANEXO IV - Kits por Polo'!$I$2:$I$615,0)),0)</f>
        <v>36</v>
      </c>
      <c r="F277" s="36" t="n">
        <f aca="false">IFERROR(INDEX('ANEXO IV - Kits por Polo'!$G$2:$G$615,MATCH($M277&amp;"|"&amp;$K277&amp;"|"&amp;$A277&amp;"|"&amp;$J277,'ANEXO IV - Kits por Polo'!$I$2:$I$615,0)),0)</f>
        <v>343027</v>
      </c>
      <c r="G277" s="37" t="s">
        <v>1675</v>
      </c>
      <c r="H277" s="36" t="n">
        <f aca="false">IFERROR(INDEX('ANEXO IV - Kits por Polo'!$H$2:$H$615,MATCH($M277&amp;"|"&amp;$K277&amp;"|"&amp;$A277&amp;"|"&amp;$J277,'ANEXO IV - Kits por Polo'!$I$2:$I$615,0)),0)</f>
        <v>1938.69</v>
      </c>
      <c r="I277" s="36" t="n">
        <f aca="false">MAX(F277/1000,H277*0.3)</f>
        <v>581.607</v>
      </c>
      <c r="J277" s="38" t="s">
        <v>1468</v>
      </c>
      <c r="K277" s="39" t="s">
        <v>543</v>
      </c>
      <c r="L277" s="39" t="s">
        <v>166</v>
      </c>
      <c r="M277" s="38" t="s">
        <v>1675</v>
      </c>
      <c r="N277" s="38" t="s">
        <v>1676</v>
      </c>
      <c r="O277" s="37" t="s">
        <v>1677</v>
      </c>
      <c r="P277" s="35" t="s">
        <v>1678</v>
      </c>
      <c r="Q277" s="40" t="n">
        <v>-17.0777323323612</v>
      </c>
      <c r="R277" s="40" t="n">
        <v>-40.716576397694</v>
      </c>
      <c r="S277" s="39" t="s">
        <v>155</v>
      </c>
      <c r="T277" s="41" t="s">
        <v>1679</v>
      </c>
      <c r="U277" s="37" t="n">
        <v>39873000</v>
      </c>
      <c r="V277" s="42" t="s">
        <v>1680</v>
      </c>
      <c r="W277" s="42"/>
      <c r="X277" s="42"/>
      <c r="Y277" s="42"/>
    </row>
    <row r="278" customFormat="false" ht="15" hidden="false" customHeight="true" outlineLevel="0" collapsed="false">
      <c r="A278" s="25" t="s">
        <v>1581</v>
      </c>
      <c r="B278" s="11" t="str">
        <f aca="false">IF(OR(A278="AC",A278="AM",A278="AP",A278="PA",A278="RO",A278="RR",A278="TO"),"Manaus/AM",IF(OR(A278="AL",A278="BA",A278="CE",A278="MA",A278="PB",A278="PE",A278="PI",A278="RN",A278="SE"),"Recife/PE",IF(OR(A278="MT",A278="MS",A278="GO",A278="DF"),"Campo Grande/MS",IF(OR(A278="SC",A278="PR",A278="RS",A278="MG",A278="ES",A278="SP",A278="RJ"),"Curitiba/PR","VERIFICAR UF"))))</f>
        <v>Curitiba/PR</v>
      </c>
      <c r="C278" s="26"/>
      <c r="D278" s="27"/>
      <c r="E278" s="28" t="n">
        <f aca="false">IFERROR(INDEX('ANEXO IV - Kits por Polo'!$F$2:$F$615,MATCH($M278&amp;"|"&amp;$K278&amp;"|"&amp;$A278&amp;"|"&amp;$J278,'ANEXO IV - Kits por Polo'!$I$2:$I$615,0)),0)</f>
        <v>10</v>
      </c>
      <c r="F278" s="28" t="n">
        <f aca="false">IFERROR(INDEX('ANEXO IV - Kits por Polo'!$G$2:$G$615,MATCH($M278&amp;"|"&amp;$K278&amp;"|"&amp;$A278&amp;"|"&amp;$J278,'ANEXO IV - Kits por Polo'!$I$2:$I$615,0)),0)</f>
        <v>69597</v>
      </c>
      <c r="G278" s="29" t="s">
        <v>1681</v>
      </c>
      <c r="H278" s="28" t="n">
        <f aca="false">IFERROR(INDEX('ANEXO IV - Kits por Polo'!$H$2:$H$615,MATCH($M278&amp;"|"&amp;$K278&amp;"|"&amp;$A278&amp;"|"&amp;$J278,'ANEXO IV - Kits por Polo'!$I$2:$I$615,0)),0)</f>
        <v>412.1</v>
      </c>
      <c r="I278" s="28" t="n">
        <f aca="false">MAX(F278/1000,H278*0.3)</f>
        <v>123.63</v>
      </c>
      <c r="J278" s="30" t="s">
        <v>1468</v>
      </c>
      <c r="K278" s="31" t="s">
        <v>187</v>
      </c>
      <c r="L278" s="31" t="s">
        <v>187</v>
      </c>
      <c r="M278" s="30" t="s">
        <v>1681</v>
      </c>
      <c r="N278" s="30" t="s">
        <v>1682</v>
      </c>
      <c r="O278" s="29" t="s">
        <v>1683</v>
      </c>
      <c r="P278" s="25" t="s">
        <v>1684</v>
      </c>
      <c r="Q278" s="32" t="n">
        <v>-16.7201202219898</v>
      </c>
      <c r="R278" s="32" t="n">
        <v>-43.8716825736983</v>
      </c>
      <c r="S278" s="31" t="s">
        <v>155</v>
      </c>
      <c r="T278" s="33" t="s">
        <v>1685</v>
      </c>
      <c r="U278" s="29" t="n">
        <v>39400117</v>
      </c>
      <c r="V278" s="34" t="s">
        <v>1686</v>
      </c>
      <c r="W278" s="34"/>
      <c r="X278" s="34"/>
      <c r="Y278" s="34"/>
    </row>
    <row r="279" customFormat="false" ht="15" hidden="false" customHeight="true" outlineLevel="0" collapsed="false">
      <c r="A279" s="35" t="s">
        <v>1581</v>
      </c>
      <c r="B279" s="11" t="str">
        <f aca="false">IF(OR(A279="AC",A279="AM",A279="AP",A279="PA",A279="RO",A279="RR",A279="TO"),"Manaus/AM",IF(OR(A279="AL",A279="BA",A279="CE",A279="MA",A279="PB",A279="PE",A279="PI",A279="RN",A279="SE"),"Recife/PE",IF(OR(A279="MT",A279="MS",A279="GO",A279="DF"),"Campo Grande/MS",IF(OR(A279="SC",A279="PR",A279="RS",A279="MG",A279="ES",A279="SP",A279="RJ"),"Curitiba/PR","VERIFICAR UF"))))</f>
        <v>Curitiba/PR</v>
      </c>
      <c r="C279" s="26"/>
      <c r="D279" s="27"/>
      <c r="E279" s="36" t="n">
        <f aca="false">IFERROR(INDEX('ANEXO IV - Kits por Polo'!$F$2:$F$615,MATCH($M279&amp;"|"&amp;$K279&amp;"|"&amp;$A279&amp;"|"&amp;$J279,'ANEXO IV - Kits por Polo'!$I$2:$I$615,0)),0)</f>
        <v>17</v>
      </c>
      <c r="F279" s="36" t="n">
        <f aca="false">IFERROR(INDEX('ANEXO IV - Kits por Polo'!$G$2:$G$615,MATCH($M279&amp;"|"&amp;$K279&amp;"|"&amp;$A279&amp;"|"&amp;$J279,'ANEXO IV - Kits por Polo'!$I$2:$I$615,0)),0)</f>
        <v>177675</v>
      </c>
      <c r="G279" s="37" t="s">
        <v>1588</v>
      </c>
      <c r="H279" s="36" t="n">
        <f aca="false">IFERROR(INDEX('ANEXO IV - Kits por Polo'!$H$2:$H$615,MATCH($M279&amp;"|"&amp;$K279&amp;"|"&amp;$A279&amp;"|"&amp;$J279,'ANEXO IV - Kits por Polo'!$I$2:$I$615,0)),0)</f>
        <v>994.37</v>
      </c>
      <c r="I279" s="36" t="n">
        <f aca="false">MAX(F279/1000,H279*0.3)</f>
        <v>298.311</v>
      </c>
      <c r="J279" s="38" t="s">
        <v>1468</v>
      </c>
      <c r="K279" s="39" t="s">
        <v>158</v>
      </c>
      <c r="L279" s="39" t="s">
        <v>159</v>
      </c>
      <c r="M279" s="38" t="s">
        <v>1687</v>
      </c>
      <c r="N279" s="38" t="s">
        <v>1688</v>
      </c>
      <c r="O279" s="37" t="s">
        <v>1689</v>
      </c>
      <c r="P279" s="35" t="s">
        <v>1690</v>
      </c>
      <c r="Q279" s="40" t="n">
        <v>-14.879538844505</v>
      </c>
      <c r="R279" s="40" t="n">
        <v>-44.3638096282725</v>
      </c>
      <c r="S279" s="39" t="s">
        <v>155</v>
      </c>
      <c r="T279" s="41" t="s">
        <v>1691</v>
      </c>
      <c r="U279" s="37" t="n">
        <v>39475000</v>
      </c>
      <c r="V279" s="42" t="s">
        <v>1692</v>
      </c>
      <c r="W279" s="42"/>
      <c r="X279" s="42"/>
      <c r="Y279" s="42"/>
    </row>
    <row r="280" customFormat="false" ht="15" hidden="false" customHeight="true" outlineLevel="0" collapsed="false">
      <c r="A280" s="25" t="s">
        <v>1581</v>
      </c>
      <c r="B280" s="11" t="str">
        <f aca="false">IF(OR(A280="AC",A280="AM",A280="AP",A280="PA",A280="RO",A280="RR",A280="TO"),"Manaus/AM",IF(OR(A280="AL",A280="BA",A280="CE",A280="MA",A280="PB",A280="PE",A280="PI",A280="RN",A280="SE"),"Recife/PE",IF(OR(A280="MT",A280="MS",A280="GO",A280="DF"),"Campo Grande/MS",IF(OR(A280="SC",A280="PR",A280="RS",A280="MG",A280="ES",A280="SP",A280="RJ"),"Curitiba/PR","VERIFICAR UF"))))</f>
        <v>Curitiba/PR</v>
      </c>
      <c r="C280" s="26"/>
      <c r="D280" s="27"/>
      <c r="E280" s="28" t="n">
        <f aca="false">IFERROR(INDEX('ANEXO IV - Kits por Polo'!$F$2:$F$615,MATCH($M280&amp;"|"&amp;$K280&amp;"|"&amp;$A280&amp;"|"&amp;$J280,'ANEXO IV - Kits por Polo'!$I$2:$I$615,0)),0)</f>
        <v>20</v>
      </c>
      <c r="F280" s="28" t="n">
        <f aca="false">IFERROR(INDEX('ANEXO IV - Kits por Polo'!$G$2:$G$615,MATCH($M280&amp;"|"&amp;$K280&amp;"|"&amp;$A280&amp;"|"&amp;$J280,'ANEXO IV - Kits por Polo'!$I$2:$I$615,0)),0)</f>
        <v>204490</v>
      </c>
      <c r="G280" s="29" t="s">
        <v>1693</v>
      </c>
      <c r="H280" s="28" t="n">
        <f aca="false">IFERROR(INDEX('ANEXO IV - Kits por Polo'!$H$2:$H$615,MATCH($M280&amp;"|"&amp;$K280&amp;"|"&amp;$A280&amp;"|"&amp;$J280,'ANEXO IV - Kits por Polo'!$I$2:$I$615,0)),0)</f>
        <v>1147.38</v>
      </c>
      <c r="I280" s="28" t="n">
        <f aca="false">MAX(F280/1000,H280*0.3)</f>
        <v>344.214</v>
      </c>
      <c r="J280" s="30" t="s">
        <v>1468</v>
      </c>
      <c r="K280" s="31" t="s">
        <v>158</v>
      </c>
      <c r="L280" s="31" t="s">
        <v>159</v>
      </c>
      <c r="M280" s="30" t="s">
        <v>1694</v>
      </c>
      <c r="N280" s="30" t="s">
        <v>1695</v>
      </c>
      <c r="O280" s="29" t="s">
        <v>1696</v>
      </c>
      <c r="P280" s="25" t="s">
        <v>1697</v>
      </c>
      <c r="Q280" s="32" t="n">
        <v>-16.8851786423897</v>
      </c>
      <c r="R280" s="32" t="n">
        <v>-40.5435343555665</v>
      </c>
      <c r="S280" s="31" t="s">
        <v>155</v>
      </c>
      <c r="T280" s="33" t="s">
        <v>1698</v>
      </c>
      <c r="U280" s="29" t="n">
        <v>39875000</v>
      </c>
      <c r="V280" s="34" t="s">
        <v>1699</v>
      </c>
      <c r="W280" s="34"/>
      <c r="X280" s="34"/>
      <c r="Y280" s="34"/>
    </row>
    <row r="281" customFormat="false" ht="15" hidden="false" customHeight="true" outlineLevel="0" collapsed="false">
      <c r="A281" s="35" t="s">
        <v>1581</v>
      </c>
      <c r="B281" s="11" t="str">
        <f aca="false">IF(OR(A281="AC",A281="AM",A281="AP",A281="PA",A281="RO",A281="RR",A281="TO"),"Manaus/AM",IF(OR(A281="AL",A281="BA",A281="CE",A281="MA",A281="PB",A281="PE",A281="PI",A281="RN",A281="SE"),"Recife/PE",IF(OR(A281="MT",A281="MS",A281="GO",A281="DF"),"Campo Grande/MS",IF(OR(A281="SC",A281="PR",A281="RS",A281="MG",A281="ES",A281="SP",A281="RJ"),"Curitiba/PR","VERIFICAR UF"))))</f>
        <v>Curitiba/PR</v>
      </c>
      <c r="C281" s="26"/>
      <c r="D281" s="27"/>
      <c r="E281" s="36" t="n">
        <f aca="false">IFERROR(INDEX('ANEXO IV - Kits por Polo'!$F$2:$F$615,MATCH($M281&amp;"|"&amp;$K281&amp;"|"&amp;$A281&amp;"|"&amp;$J281,'ANEXO IV - Kits por Polo'!$I$2:$I$615,0)),0)</f>
        <v>9</v>
      </c>
      <c r="F281" s="36" t="n">
        <f aca="false">IFERROR(INDEX('ANEXO IV - Kits por Polo'!$G$2:$G$615,MATCH($M281&amp;"|"&amp;$K281&amp;"|"&amp;$A281&amp;"|"&amp;$J281,'ANEXO IV - Kits por Polo'!$I$2:$I$615,0)),0)</f>
        <v>98253</v>
      </c>
      <c r="G281" s="37" t="s">
        <v>1588</v>
      </c>
      <c r="H281" s="36" t="n">
        <f aca="false">IFERROR(INDEX('ANEXO IV - Kits por Polo'!$H$2:$H$615,MATCH($M281&amp;"|"&amp;$K281&amp;"|"&amp;$A281&amp;"|"&amp;$J281,'ANEXO IV - Kits por Polo'!$I$2:$I$615,0)),0)</f>
        <v>547.17</v>
      </c>
      <c r="I281" s="36" t="n">
        <f aca="false">MAX(F281/1000,H281*0.3)</f>
        <v>164.151</v>
      </c>
      <c r="J281" s="38" t="s">
        <v>1468</v>
      </c>
      <c r="K281" s="39" t="s">
        <v>158</v>
      </c>
      <c r="L281" s="39" t="s">
        <v>159</v>
      </c>
      <c r="M281" s="38" t="s">
        <v>1700</v>
      </c>
      <c r="N281" s="38" t="s">
        <v>1701</v>
      </c>
      <c r="O281" s="37" t="s">
        <v>1702</v>
      </c>
      <c r="P281" s="35" t="s">
        <v>1703</v>
      </c>
      <c r="Q281" s="40" t="n">
        <v>-14.887324655606</v>
      </c>
      <c r="R281" s="40" t="n">
        <v>-44.1615615469143</v>
      </c>
      <c r="S281" s="39" t="s">
        <v>155</v>
      </c>
      <c r="T281" s="41" t="s">
        <v>1704</v>
      </c>
      <c r="U281" s="37" t="n">
        <v>39475000</v>
      </c>
      <c r="V281" s="42" t="s">
        <v>1705</v>
      </c>
      <c r="W281" s="42"/>
      <c r="X281" s="42"/>
      <c r="Y281" s="42"/>
    </row>
    <row r="282" customFormat="false" ht="15" hidden="false" customHeight="true" outlineLevel="0" collapsed="false">
      <c r="A282" s="25" t="s">
        <v>1581</v>
      </c>
      <c r="B282" s="11" t="str">
        <f aca="false">IF(OR(A282="AC",A282="AM",A282="AP",A282="PA",A282="RO",A282="RR",A282="TO"),"Manaus/AM",IF(OR(A282="AL",A282="BA",A282="CE",A282="MA",A282="PB",A282="PE",A282="PI",A282="RN",A282="SE"),"Recife/PE",IF(OR(A282="MT",A282="MS",A282="GO",A282="DF"),"Campo Grande/MS",IF(OR(A282="SC",A282="PR",A282="RS",A282="MG",A282="ES",A282="SP",A282="RJ"),"Curitiba/PR","VERIFICAR UF"))))</f>
        <v>Curitiba/PR</v>
      </c>
      <c r="C282" s="26"/>
      <c r="D282" s="27"/>
      <c r="E282" s="28" t="n">
        <f aca="false">IFERROR(INDEX('ANEXO IV - Kits por Polo'!$F$2:$F$615,MATCH($M282&amp;"|"&amp;$K282&amp;"|"&amp;$A282&amp;"|"&amp;$J282,'ANEXO IV - Kits por Polo'!$I$2:$I$615,0)),0)</f>
        <v>0</v>
      </c>
      <c r="F282" s="28" t="n">
        <f aca="false">IFERROR(INDEX('ANEXO IV - Kits por Polo'!$G$2:$G$615,MATCH($M282&amp;"|"&amp;$K282&amp;"|"&amp;$A282&amp;"|"&amp;$J282,'ANEXO IV - Kits por Polo'!$I$2:$I$615,0)),0)</f>
        <v>0</v>
      </c>
      <c r="G282" s="29" t="s">
        <v>1706</v>
      </c>
      <c r="H282" s="28" t="n">
        <f aca="false">IFERROR(INDEX('ANEXO IV - Kits por Polo'!$H$2:$H$615,MATCH($M282&amp;"|"&amp;$K282&amp;"|"&amp;$A282&amp;"|"&amp;$J282,'ANEXO IV - Kits por Polo'!$I$2:$I$615,0)),0)</f>
        <v>0</v>
      </c>
      <c r="I282" s="28" t="n">
        <f aca="false">MAX(F282/1000,H282*0.3)</f>
        <v>0</v>
      </c>
      <c r="J282" s="30" t="s">
        <v>1468</v>
      </c>
      <c r="K282" s="31" t="s">
        <v>1077</v>
      </c>
      <c r="L282" s="31" t="s">
        <v>1077</v>
      </c>
      <c r="M282" s="30" t="s">
        <v>1706</v>
      </c>
      <c r="N282" s="30" t="s">
        <v>1707</v>
      </c>
      <c r="O282" s="29" t="s">
        <v>1708</v>
      </c>
      <c r="P282" s="25" t="s">
        <v>1709</v>
      </c>
      <c r="Q282" s="32" t="n">
        <v>-18.2559804849814</v>
      </c>
      <c r="R282" s="32" t="n">
        <v>-46.0404471476005</v>
      </c>
      <c r="S282" s="31" t="s">
        <v>155</v>
      </c>
      <c r="T282" s="33" t="s">
        <v>1710</v>
      </c>
      <c r="U282" s="29" t="n">
        <v>38750000</v>
      </c>
      <c r="V282" s="34" t="s">
        <v>1711</v>
      </c>
      <c r="W282" s="34"/>
      <c r="X282" s="34"/>
      <c r="Y282" s="34"/>
    </row>
    <row r="283" customFormat="false" ht="15" hidden="false" customHeight="true" outlineLevel="0" collapsed="false">
      <c r="A283" s="35" t="s">
        <v>1581</v>
      </c>
      <c r="B283" s="11" t="str">
        <f aca="false">IF(OR(A283="AC",A283="AM",A283="AP",A283="PA",A283="RO",A283="RR",A283="TO"),"Manaus/AM",IF(OR(A283="AL",A283="BA",A283="CE",A283="MA",A283="PB",A283="PE",A283="PI",A283="RN",A283="SE"),"Recife/PE",IF(OR(A283="MT",A283="MS",A283="GO",A283="DF"),"Campo Grande/MS",IF(OR(A283="SC",A283="PR",A283="RS",A283="MG",A283="ES",A283="SP",A283="RJ"),"Curitiba/PR","VERIFICAR UF"))))</f>
        <v>Curitiba/PR</v>
      </c>
      <c r="C283" s="26"/>
      <c r="D283" s="27"/>
      <c r="E283" s="36" t="n">
        <f aca="false">IFERROR(INDEX('ANEXO IV - Kits por Polo'!$F$2:$F$615,MATCH($M283&amp;"|"&amp;$K283&amp;"|"&amp;$A283&amp;"|"&amp;$J283,'ANEXO IV - Kits por Polo'!$I$2:$I$615,0)),0)</f>
        <v>11</v>
      </c>
      <c r="F283" s="36" t="n">
        <f aca="false">IFERROR(INDEX('ANEXO IV - Kits por Polo'!$G$2:$G$615,MATCH($M283&amp;"|"&amp;$K283&amp;"|"&amp;$A283&amp;"|"&amp;$J283,'ANEXO IV - Kits por Polo'!$I$2:$I$615,0)),0)</f>
        <v>106236</v>
      </c>
      <c r="G283" s="37" t="s">
        <v>1588</v>
      </c>
      <c r="H283" s="36" t="n">
        <f aca="false">IFERROR(INDEX('ANEXO IV - Kits por Polo'!$H$2:$H$615,MATCH($M283&amp;"|"&amp;$K283&amp;"|"&amp;$A283&amp;"|"&amp;$J283,'ANEXO IV - Kits por Polo'!$I$2:$I$615,0)),0)</f>
        <v>600.21</v>
      </c>
      <c r="I283" s="36" t="n">
        <f aca="false">MAX(F283/1000,H283*0.3)</f>
        <v>180.063</v>
      </c>
      <c r="J283" s="38" t="s">
        <v>1468</v>
      </c>
      <c r="K283" s="39" t="s">
        <v>158</v>
      </c>
      <c r="L283" s="39" t="s">
        <v>159</v>
      </c>
      <c r="M283" s="38" t="s">
        <v>1712</v>
      </c>
      <c r="N283" s="38" t="s">
        <v>1713</v>
      </c>
      <c r="O283" s="37" t="s">
        <v>1714</v>
      </c>
      <c r="P283" s="35" t="s">
        <v>1715</v>
      </c>
      <c r="Q283" s="40" t="n">
        <v>-14.9432753385742</v>
      </c>
      <c r="R283" s="40" t="n">
        <v>-44.071021096779</v>
      </c>
      <c r="S283" s="39" t="s">
        <v>155</v>
      </c>
      <c r="T283" s="41" t="s">
        <v>1716</v>
      </c>
      <c r="U283" s="37" t="n">
        <v>39475000</v>
      </c>
      <c r="V283" s="42" t="s">
        <v>1717</v>
      </c>
      <c r="W283" s="42"/>
      <c r="X283" s="42"/>
      <c r="Y283" s="42"/>
    </row>
    <row r="284" customFormat="false" ht="15" hidden="false" customHeight="true" outlineLevel="0" collapsed="false">
      <c r="A284" s="25" t="s">
        <v>1581</v>
      </c>
      <c r="B284" s="11" t="str">
        <f aca="false">IF(OR(A284="AC",A284="AM",A284="AP",A284="PA",A284="RO",A284="RR",A284="TO"),"Manaus/AM",IF(OR(A284="AL",A284="BA",A284="CE",A284="MA",A284="PB",A284="PE",A284="PI",A284="RN",A284="SE"),"Recife/PE",IF(OR(A284="MT",A284="MS",A284="GO",A284="DF"),"Campo Grande/MS",IF(OR(A284="SC",A284="PR",A284="RS",A284="MG",A284="ES",A284="SP",A284="RJ"),"Curitiba/PR","VERIFICAR UF"))))</f>
        <v>Curitiba/PR</v>
      </c>
      <c r="C284" s="26"/>
      <c r="D284" s="27"/>
      <c r="E284" s="28" t="n">
        <f aca="false">IFERROR(INDEX('ANEXO IV - Kits por Polo'!$F$2:$F$615,MATCH($M284&amp;"|"&amp;$K284&amp;"|"&amp;$A284&amp;"|"&amp;$J284,'ANEXO IV - Kits por Polo'!$I$2:$I$615,0)),0)</f>
        <v>15</v>
      </c>
      <c r="F284" s="28" t="n">
        <f aca="false">IFERROR(INDEX('ANEXO IV - Kits por Polo'!$G$2:$G$615,MATCH($M284&amp;"|"&amp;$K284&amp;"|"&amp;$A284&amp;"|"&amp;$J284,'ANEXO IV - Kits por Polo'!$I$2:$I$615,0)),0)</f>
        <v>157819</v>
      </c>
      <c r="G284" s="29" t="s">
        <v>1718</v>
      </c>
      <c r="H284" s="28" t="n">
        <f aca="false">IFERROR(INDEX('ANEXO IV - Kits por Polo'!$H$2:$H$615,MATCH($M284&amp;"|"&amp;$K284&amp;"|"&amp;$A284&amp;"|"&amp;$J284,'ANEXO IV - Kits por Polo'!$I$2:$I$615,0)),0)</f>
        <v>882.57</v>
      </c>
      <c r="I284" s="28" t="n">
        <f aca="false">MAX(F284/1000,H284*0.3)</f>
        <v>264.771</v>
      </c>
      <c r="J284" s="30" t="s">
        <v>1468</v>
      </c>
      <c r="K284" s="31" t="s">
        <v>158</v>
      </c>
      <c r="L284" s="31" t="s">
        <v>159</v>
      </c>
      <c r="M284" s="30" t="s">
        <v>1718</v>
      </c>
      <c r="N284" s="30" t="s">
        <v>1719</v>
      </c>
      <c r="O284" s="29" t="s">
        <v>1720</v>
      </c>
      <c r="P284" s="25" t="s">
        <v>1721</v>
      </c>
      <c r="Q284" s="32" t="n">
        <v>-19.2265468750031</v>
      </c>
      <c r="R284" s="32" t="n">
        <v>-41.3194683469081</v>
      </c>
      <c r="S284" s="31" t="s">
        <v>155</v>
      </c>
      <c r="T284" s="33" t="s">
        <v>1722</v>
      </c>
      <c r="U284" s="29" t="n">
        <v>35230000</v>
      </c>
      <c r="V284" s="34" t="s">
        <v>1723</v>
      </c>
      <c r="W284" s="34"/>
      <c r="X284" s="34"/>
      <c r="Y284" s="34"/>
    </row>
    <row r="285" customFormat="false" ht="15" hidden="false" customHeight="true" outlineLevel="0" collapsed="false">
      <c r="A285" s="35" t="s">
        <v>1581</v>
      </c>
      <c r="B285" s="11" t="str">
        <f aca="false">IF(OR(A285="AC",A285="AM",A285="AP",A285="PA",A285="RO",A285="RR",A285="TO"),"Manaus/AM",IF(OR(A285="AL",A285="BA",A285="CE",A285="MA",A285="PB",A285="PE",A285="PI",A285="RN",A285="SE"),"Recife/PE",IF(OR(A285="MT",A285="MS",A285="GO",A285="DF"),"Campo Grande/MS",IF(OR(A285="SC",A285="PR",A285="RS",A285="MG",A285="ES",A285="SP",A285="RJ"),"Curitiba/PR","VERIFICAR UF"))))</f>
        <v>Curitiba/PR</v>
      </c>
      <c r="C285" s="26"/>
      <c r="D285" s="27"/>
      <c r="E285" s="36" t="n">
        <f aca="false">IFERROR(INDEX('ANEXO IV - Kits por Polo'!$F$2:$F$615,MATCH($M285&amp;"|"&amp;$K285&amp;"|"&amp;$A285&amp;"|"&amp;$J285,'ANEXO IV - Kits por Polo'!$I$2:$I$615,0)),0)</f>
        <v>10</v>
      </c>
      <c r="F285" s="36" t="n">
        <f aca="false">IFERROR(INDEX('ANEXO IV - Kits por Polo'!$G$2:$G$615,MATCH($M285&amp;"|"&amp;$K285&amp;"|"&amp;$A285&amp;"|"&amp;$J285,'ANEXO IV - Kits por Polo'!$I$2:$I$615,0)),0)</f>
        <v>105213</v>
      </c>
      <c r="G285" s="37" t="s">
        <v>1588</v>
      </c>
      <c r="H285" s="36" t="n">
        <f aca="false">IFERROR(INDEX('ANEXO IV - Kits por Polo'!$H$2:$H$615,MATCH($M285&amp;"|"&amp;$K285&amp;"|"&amp;$A285&amp;"|"&amp;$J285,'ANEXO IV - Kits por Polo'!$I$2:$I$615,0)),0)</f>
        <v>588.38</v>
      </c>
      <c r="I285" s="36" t="n">
        <f aca="false">MAX(F285/1000,H285*0.3)</f>
        <v>176.514</v>
      </c>
      <c r="J285" s="38" t="s">
        <v>1468</v>
      </c>
      <c r="K285" s="39" t="s">
        <v>158</v>
      </c>
      <c r="L285" s="39" t="s">
        <v>159</v>
      </c>
      <c r="M285" s="38" t="s">
        <v>1724</v>
      </c>
      <c r="N285" s="38" t="s">
        <v>1725</v>
      </c>
      <c r="O285" s="37" t="s">
        <v>1726</v>
      </c>
      <c r="P285" s="35" t="s">
        <v>1727</v>
      </c>
      <c r="Q285" s="40" t="n">
        <v>-14.7800500841206</v>
      </c>
      <c r="R285" s="40" t="n">
        <v>-44.2094305469522</v>
      </c>
      <c r="S285" s="39" t="s">
        <v>155</v>
      </c>
      <c r="T285" s="41" t="s">
        <v>1728</v>
      </c>
      <c r="U285" s="37" t="n">
        <v>39475000</v>
      </c>
      <c r="V285" s="42" t="s">
        <v>1729</v>
      </c>
      <c r="W285" s="42"/>
      <c r="X285" s="42"/>
      <c r="Y285" s="42"/>
    </row>
    <row r="286" customFormat="false" ht="15" hidden="false" customHeight="true" outlineLevel="0" collapsed="false">
      <c r="A286" s="25" t="s">
        <v>1581</v>
      </c>
      <c r="B286" s="11" t="str">
        <f aca="false">IF(OR(A286="AC",A286="AM",A286="AP",A286="PA",A286="RO",A286="RR",A286="TO"),"Manaus/AM",IF(OR(A286="AL",A286="BA",A286="CE",A286="MA",A286="PB",A286="PE",A286="PI",A286="RN",A286="SE"),"Recife/PE",IF(OR(A286="MT",A286="MS",A286="GO",A286="DF"),"Campo Grande/MS",IF(OR(A286="SC",A286="PR",A286="RS",A286="MG",A286="ES",A286="SP",A286="RJ"),"Curitiba/PR","VERIFICAR UF"))))</f>
        <v>Curitiba/PR</v>
      </c>
      <c r="C286" s="26"/>
      <c r="D286" s="27"/>
      <c r="E286" s="28" t="n">
        <f aca="false">IFERROR(INDEX('ANEXO IV - Kits por Polo'!$F$2:$F$615,MATCH($M286&amp;"|"&amp;$K286&amp;"|"&amp;$A286&amp;"|"&amp;$J286,'ANEXO IV - Kits por Polo'!$I$2:$I$615,0)),0)</f>
        <v>20</v>
      </c>
      <c r="F286" s="28" t="n">
        <f aca="false">IFERROR(INDEX('ANEXO IV - Kits por Polo'!$G$2:$G$615,MATCH($M286&amp;"|"&amp;$K286&amp;"|"&amp;$A286&amp;"|"&amp;$J286,'ANEXO IV - Kits por Polo'!$I$2:$I$615,0)),0)</f>
        <v>210426</v>
      </c>
      <c r="G286" s="29" t="s">
        <v>1588</v>
      </c>
      <c r="H286" s="28" t="n">
        <f aca="false">IFERROR(INDEX('ANEXO IV - Kits por Polo'!$H$2:$H$615,MATCH($M286&amp;"|"&amp;$K286&amp;"|"&amp;$A286&amp;"|"&amp;$J286,'ANEXO IV - Kits por Polo'!$I$2:$I$615,0)),0)</f>
        <v>1176.76</v>
      </c>
      <c r="I286" s="28" t="n">
        <f aca="false">MAX(F286/1000,H286*0.3)</f>
        <v>353.028</v>
      </c>
      <c r="J286" s="30" t="s">
        <v>1468</v>
      </c>
      <c r="K286" s="31" t="s">
        <v>158</v>
      </c>
      <c r="L286" s="31" t="s">
        <v>159</v>
      </c>
      <c r="M286" s="30" t="s">
        <v>1730</v>
      </c>
      <c r="N286" s="30" t="s">
        <v>1731</v>
      </c>
      <c r="O286" s="29" t="s">
        <v>1732</v>
      </c>
      <c r="P286" s="25" t="s">
        <v>1733</v>
      </c>
      <c r="Q286" s="32" t="n">
        <v>-14.8991897345558</v>
      </c>
      <c r="R286" s="32" t="n">
        <v>-44.2684657824968</v>
      </c>
      <c r="S286" s="31" t="s">
        <v>155</v>
      </c>
      <c r="T286" s="33" t="s">
        <v>1734</v>
      </c>
      <c r="U286" s="29" t="n">
        <v>39475000</v>
      </c>
      <c r="V286" s="34" t="s">
        <v>1735</v>
      </c>
      <c r="W286" s="34"/>
      <c r="X286" s="34"/>
      <c r="Y286" s="34"/>
    </row>
    <row r="287" customFormat="false" ht="15" hidden="false" customHeight="true" outlineLevel="0" collapsed="false">
      <c r="A287" s="35" t="s">
        <v>1581</v>
      </c>
      <c r="B287" s="11" t="str">
        <f aca="false">IF(OR(A287="AC",A287="AM",A287="AP",A287="PA",A287="RO",A287="RR",A287="TO"),"Manaus/AM",IF(OR(A287="AL",A287="BA",A287="CE",A287="MA",A287="PB",A287="PE",A287="PI",A287="RN",A287="SE"),"Recife/PE",IF(OR(A287="MT",A287="MS",A287="GO",A287="DF"),"Campo Grande/MS",IF(OR(A287="SC",A287="PR",A287="RS",A287="MG",A287="ES",A287="SP",A287="RJ"),"Curitiba/PR","VERIFICAR UF"))))</f>
        <v>Curitiba/PR</v>
      </c>
      <c r="C287" s="26"/>
      <c r="D287" s="27"/>
      <c r="E287" s="36" t="n">
        <f aca="false">IFERROR(INDEX('ANEXO IV - Kits por Polo'!$F$2:$F$615,MATCH($M287&amp;"|"&amp;$K287&amp;"|"&amp;$A287&amp;"|"&amp;$J287,'ANEXO IV - Kits por Polo'!$I$2:$I$615,0)),0)</f>
        <v>13</v>
      </c>
      <c r="F287" s="36" t="n">
        <f aca="false">IFERROR(INDEX('ANEXO IV - Kits por Polo'!$G$2:$G$615,MATCH($M287&amp;"|"&amp;$K287&amp;"|"&amp;$A287&amp;"|"&amp;$J287,'ANEXO IV - Kits por Polo'!$I$2:$I$615,0)),0)</f>
        <v>143900</v>
      </c>
      <c r="G287" s="37" t="s">
        <v>1588</v>
      </c>
      <c r="H287" s="36" t="n">
        <f aca="false">IFERROR(INDEX('ANEXO IV - Kits por Polo'!$H$2:$H$615,MATCH($M287&amp;"|"&amp;$K287&amp;"|"&amp;$A287&amp;"|"&amp;$J287,'ANEXO IV - Kits por Polo'!$I$2:$I$615,0)),0)</f>
        <v>800.15</v>
      </c>
      <c r="I287" s="36" t="n">
        <f aca="false">MAX(F287/1000,H287*0.3)</f>
        <v>240.045</v>
      </c>
      <c r="J287" s="38" t="s">
        <v>1468</v>
      </c>
      <c r="K287" s="39" t="s">
        <v>158</v>
      </c>
      <c r="L287" s="39" t="s">
        <v>159</v>
      </c>
      <c r="M287" s="38" t="s">
        <v>1736</v>
      </c>
      <c r="N287" s="38" t="s">
        <v>1737</v>
      </c>
      <c r="O287" s="37" t="s">
        <v>1738</v>
      </c>
      <c r="P287" s="35" t="s">
        <v>1739</v>
      </c>
      <c r="Q287" s="40" t="n">
        <v>-14.9439011737466</v>
      </c>
      <c r="R287" s="40" t="n">
        <v>-44.2815769428845</v>
      </c>
      <c r="S287" s="39" t="s">
        <v>155</v>
      </c>
      <c r="T287" s="41" t="s">
        <v>1740</v>
      </c>
      <c r="U287" s="37" t="n">
        <v>39475000</v>
      </c>
      <c r="V287" s="42" t="s">
        <v>1741</v>
      </c>
      <c r="W287" s="42"/>
      <c r="X287" s="42"/>
      <c r="Y287" s="42"/>
    </row>
    <row r="288" customFormat="false" ht="15" hidden="false" customHeight="true" outlineLevel="0" collapsed="false">
      <c r="A288" s="25" t="s">
        <v>1581</v>
      </c>
      <c r="B288" s="11" t="str">
        <f aca="false">IF(OR(A288="AC",A288="AM",A288="AP",A288="PA",A288="RO",A288="RR",A288="TO"),"Manaus/AM",IF(OR(A288="AL",A288="BA",A288="CE",A288="MA",A288="PB",A288="PE",A288="PI",A288="RN",A288="SE"),"Recife/PE",IF(OR(A288="MT",A288="MS",A288="GO",A288="DF"),"Campo Grande/MS",IF(OR(A288="SC",A288="PR",A288="RS",A288="MG",A288="ES",A288="SP",A288="RJ"),"Curitiba/PR","VERIFICAR UF"))))</f>
        <v>Curitiba/PR</v>
      </c>
      <c r="C288" s="26"/>
      <c r="D288" s="27"/>
      <c r="E288" s="28" t="n">
        <f aca="false">IFERROR(INDEX('ANEXO IV - Kits por Polo'!$F$2:$F$615,MATCH($M288&amp;"|"&amp;$K288&amp;"|"&amp;$A288&amp;"|"&amp;$J288,'ANEXO IV - Kits por Polo'!$I$2:$I$615,0)),0)</f>
        <v>26</v>
      </c>
      <c r="F288" s="28" t="n">
        <f aca="false">IFERROR(INDEX('ANEXO IV - Kits por Polo'!$G$2:$G$615,MATCH($M288&amp;"|"&amp;$K288&amp;"|"&amp;$A288&amp;"|"&amp;$J288,'ANEXO IV - Kits por Polo'!$I$2:$I$615,0)),0)</f>
        <v>218651</v>
      </c>
      <c r="G288" s="29" t="s">
        <v>1588</v>
      </c>
      <c r="H288" s="28" t="n">
        <f aca="false">IFERROR(INDEX('ANEXO IV - Kits por Polo'!$H$2:$H$615,MATCH($M288&amp;"|"&amp;$K288&amp;"|"&amp;$A288&amp;"|"&amp;$J288,'ANEXO IV - Kits por Polo'!$I$2:$I$615,0)),0)</f>
        <v>1255.735</v>
      </c>
      <c r="I288" s="28" t="n">
        <f aca="false">MAX(F288/1000,H288*0.3)</f>
        <v>376.7205</v>
      </c>
      <c r="J288" s="30" t="s">
        <v>1468</v>
      </c>
      <c r="K288" s="31" t="s">
        <v>543</v>
      </c>
      <c r="L288" s="31" t="s">
        <v>166</v>
      </c>
      <c r="M288" s="30" t="s">
        <v>1588</v>
      </c>
      <c r="N288" s="30" t="s">
        <v>1742</v>
      </c>
      <c r="O288" s="29" t="s">
        <v>1743</v>
      </c>
      <c r="P288" s="25" t="s">
        <v>1744</v>
      </c>
      <c r="Q288" s="32" t="n">
        <v>-14.8836721919917</v>
      </c>
      <c r="R288" s="32" t="n">
        <v>-44.081480482871</v>
      </c>
      <c r="S288" s="31" t="s">
        <v>155</v>
      </c>
      <c r="T288" s="33" t="s">
        <v>1745</v>
      </c>
      <c r="U288" s="29" t="n">
        <v>39475000</v>
      </c>
      <c r="V288" s="34" t="s">
        <v>1746</v>
      </c>
      <c r="W288" s="34"/>
      <c r="X288" s="34"/>
      <c r="Y288" s="34"/>
    </row>
    <row r="289" customFormat="false" ht="15" hidden="false" customHeight="true" outlineLevel="0" collapsed="false">
      <c r="A289" s="35" t="s">
        <v>1581</v>
      </c>
      <c r="B289" s="11" t="str">
        <f aca="false">IF(OR(A289="AC",A289="AM",A289="AP",A289="PA",A289="RO",A289="RR",A289="TO"),"Manaus/AM",IF(OR(A289="AL",A289="BA",A289="CE",A289="MA",A289="PB",A289="PE",A289="PI",A289="RN",A289="SE"),"Recife/PE",IF(OR(A289="MT",A289="MS",A289="GO",A289="DF"),"Campo Grande/MS",IF(OR(A289="SC",A289="PR",A289="RS",A289="MG",A289="ES",A289="SP",A289="RJ"),"Curitiba/PR","VERIFICAR UF"))))</f>
        <v>Curitiba/PR</v>
      </c>
      <c r="C289" s="26"/>
      <c r="D289" s="27"/>
      <c r="E289" s="36" t="n">
        <f aca="false">IFERROR(INDEX('ANEXO IV - Kits por Polo'!$F$2:$F$615,MATCH($M289&amp;"|"&amp;$K289&amp;"|"&amp;$A289&amp;"|"&amp;$J289,'ANEXO IV - Kits por Polo'!$I$2:$I$615,0)),0)</f>
        <v>7</v>
      </c>
      <c r="F289" s="36" t="n">
        <f aca="false">IFERROR(INDEX('ANEXO IV - Kits por Polo'!$G$2:$G$615,MATCH($M289&amp;"|"&amp;$K289&amp;"|"&amp;$A289&amp;"|"&amp;$J289,'ANEXO IV - Kits por Polo'!$I$2:$I$615,0)),0)</f>
        <v>53511</v>
      </c>
      <c r="G289" s="37" t="s">
        <v>1635</v>
      </c>
      <c r="H289" s="36" t="n">
        <f aca="false">IFERROR(INDEX('ANEXO IV - Kits por Polo'!$H$2:$H$615,MATCH($M289&amp;"|"&amp;$K289&amp;"|"&amp;$A289&amp;"|"&amp;$J289,'ANEXO IV - Kits por Polo'!$I$2:$I$615,0)),0)</f>
        <v>309.335</v>
      </c>
      <c r="I289" s="36" t="n">
        <f aca="false">MAX(F289/1000,H289*0.3)</f>
        <v>92.8005</v>
      </c>
      <c r="J289" s="38" t="s">
        <v>1468</v>
      </c>
      <c r="K289" s="39" t="s">
        <v>543</v>
      </c>
      <c r="L289" s="39" t="s">
        <v>166</v>
      </c>
      <c r="M289" s="38" t="s">
        <v>1635</v>
      </c>
      <c r="N289" s="38" t="s">
        <v>1747</v>
      </c>
      <c r="O289" s="37" t="s">
        <v>1748</v>
      </c>
      <c r="P289" s="35" t="s">
        <v>1749</v>
      </c>
      <c r="Q289" s="40" t="n">
        <v>-17.8711056715048</v>
      </c>
      <c r="R289" s="40" t="n">
        <v>-41.5127535325293</v>
      </c>
      <c r="S289" s="39" t="s">
        <v>155</v>
      </c>
      <c r="T289" s="41" t="s">
        <v>1750</v>
      </c>
      <c r="U289" s="37" t="n">
        <v>39803087</v>
      </c>
      <c r="V289" s="42" t="s">
        <v>1751</v>
      </c>
      <c r="W289" s="42"/>
      <c r="X289" s="42"/>
      <c r="Y289" s="42"/>
    </row>
    <row r="290" customFormat="false" ht="15" hidden="false" customHeight="true" outlineLevel="0" collapsed="false">
      <c r="A290" s="25" t="s">
        <v>1581</v>
      </c>
      <c r="B290" s="11" t="str">
        <f aca="false">IF(OR(A290="AC",A290="AM",A290="AP",A290="PA",A290="RO",A290="RR",A290="TO"),"Manaus/AM",IF(OR(A290="AL",A290="BA",A290="CE",A290="MA",A290="PB",A290="PE",A290="PI",A290="RN",A290="SE"),"Recife/PE",IF(OR(A290="MT",A290="MS",A290="GO",A290="DF"),"Campo Grande/MS",IF(OR(A290="SC",A290="PR",A290="RS",A290="MG",A290="ES",A290="SP",A290="RJ"),"Curitiba/PR","VERIFICAR UF"))))</f>
        <v>Curitiba/PR</v>
      </c>
      <c r="C290" s="26"/>
      <c r="D290" s="27"/>
      <c r="E290" s="28" t="n">
        <f aca="false">IFERROR(INDEX('ANEXO IV - Kits por Polo'!$F$2:$F$615,MATCH($M290&amp;"|"&amp;$K290&amp;"|"&amp;$A290&amp;"|"&amp;$J290,'ANEXO IV - Kits por Polo'!$I$2:$I$615,0)),0)</f>
        <v>13</v>
      </c>
      <c r="F290" s="28" t="n">
        <f aca="false">IFERROR(INDEX('ANEXO IV - Kits por Polo'!$G$2:$G$615,MATCH($M290&amp;"|"&amp;$K290&amp;"|"&amp;$A290&amp;"|"&amp;$J290,'ANEXO IV - Kits por Polo'!$I$2:$I$615,0)),0)</f>
        <v>114220</v>
      </c>
      <c r="G290" s="29" t="s">
        <v>1635</v>
      </c>
      <c r="H290" s="28" t="n">
        <f aca="false">IFERROR(INDEX('ANEXO IV - Kits por Polo'!$H$2:$H$615,MATCH($M290&amp;"|"&amp;$K290&amp;"|"&amp;$A290&amp;"|"&amp;$J290,'ANEXO IV - Kits por Polo'!$I$2:$I$615,0)),0)</f>
        <v>653.25</v>
      </c>
      <c r="I290" s="28" t="n">
        <f aca="false">MAX(F290/1000,H290*0.3)</f>
        <v>195.975</v>
      </c>
      <c r="J290" s="30" t="s">
        <v>1468</v>
      </c>
      <c r="K290" s="31" t="s">
        <v>158</v>
      </c>
      <c r="L290" s="31" t="s">
        <v>159</v>
      </c>
      <c r="M290" s="30" t="s">
        <v>1752</v>
      </c>
      <c r="N290" s="30" t="s">
        <v>1753</v>
      </c>
      <c r="O290" s="29" t="s">
        <v>1754</v>
      </c>
      <c r="P290" s="25" t="s">
        <v>1755</v>
      </c>
      <c r="Q290" s="32" t="n">
        <v>-17.5683251053432</v>
      </c>
      <c r="R290" s="32" t="n">
        <v>-41.2692559502519</v>
      </c>
      <c r="S290" s="31" t="s">
        <v>155</v>
      </c>
      <c r="T290" s="33" t="s">
        <v>1756</v>
      </c>
      <c r="U290" s="29" t="n">
        <v>39800001</v>
      </c>
      <c r="V290" s="34" t="s">
        <v>1757</v>
      </c>
      <c r="W290" s="34"/>
      <c r="X290" s="34"/>
      <c r="Y290" s="34"/>
    </row>
    <row r="291" customFormat="false" ht="15" hidden="false" customHeight="true" outlineLevel="0" collapsed="false">
      <c r="A291" s="35" t="s">
        <v>1581</v>
      </c>
      <c r="B291" s="11" t="str">
        <f aca="false">IF(OR(A291="AC",A291="AM",A291="AP",A291="PA",A291="RO",A291="RR",A291="TO"),"Manaus/AM",IF(OR(A291="AL",A291="BA",A291="CE",A291="MA",A291="PB",A291="PE",A291="PI",A291="RN",A291="SE"),"Recife/PE",IF(OR(A291="MT",A291="MS",A291="GO",A291="DF"),"Campo Grande/MS",IF(OR(A291="SC",A291="PR",A291="RS",A291="MG",A291="ES",A291="SP",A291="RJ"),"Curitiba/PR","VERIFICAR UF"))))</f>
        <v>Curitiba/PR</v>
      </c>
      <c r="C291" s="26"/>
      <c r="D291" s="27"/>
      <c r="E291" s="36" t="n">
        <f aca="false">IFERROR(INDEX('ANEXO IV - Kits por Polo'!$F$2:$F$615,MATCH($M291&amp;"|"&amp;$K291&amp;"|"&amp;$A291&amp;"|"&amp;$J291,'ANEXO IV - Kits por Polo'!$I$2:$I$615,0)),0)</f>
        <v>8</v>
      </c>
      <c r="F291" s="36" t="n">
        <f aca="false">IFERROR(INDEX('ANEXO IV - Kits por Polo'!$G$2:$G$615,MATCH($M291&amp;"|"&amp;$K291&amp;"|"&amp;$A291&amp;"|"&amp;$J291,'ANEXO IV - Kits por Polo'!$I$2:$I$615,0)),0)</f>
        <v>73485</v>
      </c>
      <c r="G291" s="37" t="s">
        <v>1758</v>
      </c>
      <c r="H291" s="36" t="n">
        <f aca="false">IFERROR(INDEX('ANEXO IV - Kits por Polo'!$H$2:$H$615,MATCH($M291&amp;"|"&amp;$K291&amp;"|"&amp;$A291&amp;"|"&amp;$J291,'ANEXO IV - Kits por Polo'!$I$2:$I$615,0)),0)</f>
        <v>417.82</v>
      </c>
      <c r="I291" s="36" t="n">
        <f aca="false">MAX(F291/1000,H291*0.3)</f>
        <v>125.346</v>
      </c>
      <c r="J291" s="38" t="s">
        <v>1468</v>
      </c>
      <c r="K291" s="39" t="s">
        <v>158</v>
      </c>
      <c r="L291" s="39" t="s">
        <v>159</v>
      </c>
      <c r="M291" s="38" t="s">
        <v>1759</v>
      </c>
      <c r="N291" s="38" t="s">
        <v>1760</v>
      </c>
      <c r="O291" s="37" t="s">
        <v>1761</v>
      </c>
      <c r="P291" s="35" t="s">
        <v>1762</v>
      </c>
      <c r="Q291" s="40" t="n">
        <v>-15.0061670491219</v>
      </c>
      <c r="R291" s="40" t="n">
        <v>-44.3395436469141</v>
      </c>
      <c r="S291" s="39" t="s">
        <v>155</v>
      </c>
      <c r="T291" s="41" t="s">
        <v>1763</v>
      </c>
      <c r="U291" s="37" t="n">
        <v>39470000</v>
      </c>
      <c r="V291" s="42" t="s">
        <v>1764</v>
      </c>
      <c r="W291" s="42"/>
      <c r="X291" s="42"/>
      <c r="Y291" s="42"/>
    </row>
    <row r="292" customFormat="false" ht="15" hidden="false" customHeight="true" outlineLevel="0" collapsed="false">
      <c r="A292" s="25" t="s">
        <v>1581</v>
      </c>
      <c r="B292" s="11" t="str">
        <f aca="false">IF(OR(A292="AC",A292="AM",A292="AP",A292="PA",A292="RO",A292="RR",A292="TO"),"Manaus/AM",IF(OR(A292="AL",A292="BA",A292="CE",A292="MA",A292="PB",A292="PE",A292="PI",A292="RN",A292="SE"),"Recife/PE",IF(OR(A292="MT",A292="MS",A292="GO",A292="DF"),"Campo Grande/MS",IF(OR(A292="SC",A292="PR",A292="RS",A292="MG",A292="ES",A292="SP",A292="RJ"),"Curitiba/PR","VERIFICAR UF"))))</f>
        <v>Curitiba/PR</v>
      </c>
      <c r="C292" s="26"/>
      <c r="D292" s="27"/>
      <c r="E292" s="28" t="n">
        <f aca="false">IFERROR(INDEX('ANEXO IV - Kits por Polo'!$F$2:$F$615,MATCH($M292&amp;"|"&amp;$K292&amp;"|"&amp;$A292&amp;"|"&amp;$J292,'ANEXO IV - Kits por Polo'!$I$2:$I$615,0)),0)</f>
        <v>2</v>
      </c>
      <c r="F292" s="28" t="n">
        <f aca="false">IFERROR(INDEX('ANEXO IV - Kits por Polo'!$G$2:$G$615,MATCH($M292&amp;"|"&amp;$K292&amp;"|"&amp;$A292&amp;"|"&amp;$J292,'ANEXO IV - Kits por Polo'!$I$2:$I$615,0)),0)</f>
        <v>13919</v>
      </c>
      <c r="G292" s="29" t="s">
        <v>1765</v>
      </c>
      <c r="H292" s="28" t="n">
        <f aca="false">IFERROR(INDEX('ANEXO IV - Kits por Polo'!$H$2:$H$615,MATCH($M292&amp;"|"&amp;$K292&amp;"|"&amp;$A292&amp;"|"&amp;$J292,'ANEXO IV - Kits por Polo'!$I$2:$I$615,0)),0)</f>
        <v>82.42</v>
      </c>
      <c r="I292" s="28" t="n">
        <f aca="false">MAX(F292/1000,H292*0.3)</f>
        <v>24.726</v>
      </c>
      <c r="J292" s="30" t="s">
        <v>1468</v>
      </c>
      <c r="K292" s="31" t="s">
        <v>158</v>
      </c>
      <c r="L292" s="31" t="s">
        <v>159</v>
      </c>
      <c r="M292" s="30" t="s">
        <v>1766</v>
      </c>
      <c r="N292" s="30" t="s">
        <v>1767</v>
      </c>
      <c r="O292" s="29" t="s">
        <v>1768</v>
      </c>
      <c r="P292" s="25" t="s">
        <v>1769</v>
      </c>
      <c r="Q292" s="32" t="n">
        <v>-16.890395069671</v>
      </c>
      <c r="R292" s="32" t="n">
        <v>-40.6108109371059</v>
      </c>
      <c r="S292" s="31" t="s">
        <v>155</v>
      </c>
      <c r="T292" s="33" t="s">
        <v>1770</v>
      </c>
      <c r="U292" s="29" t="n">
        <v>39874000</v>
      </c>
      <c r="V292" s="34" t="s">
        <v>1771</v>
      </c>
      <c r="W292" s="34"/>
      <c r="X292" s="34"/>
      <c r="Y292" s="34"/>
    </row>
    <row r="293" customFormat="false" ht="15" hidden="false" customHeight="true" outlineLevel="0" collapsed="false">
      <c r="A293" s="35" t="s">
        <v>1772</v>
      </c>
      <c r="B293" s="11" t="str">
        <f aca="false">IF(OR(A293="AC",A293="AM",A293="AP",A293="PA",A293="RO",A293="RR",A293="TO"),"Manaus/AM",IF(OR(A293="AL",A293="BA",A293="CE",A293="MA",A293="PB",A293="PE",A293="PI",A293="RN",A293="SE"),"Recife/PE",IF(OR(A293="MT",A293="MS",A293="GO",A293="DF"),"Campo Grande/MS",IF(OR(A293="SC",A293="PR",A293="RS",A293="MG",A293="ES",A293="SP",A293="RJ"),"Curitiba/PR","VERIFICAR UF"))))</f>
        <v>Campo Grande/MS</v>
      </c>
      <c r="C293" s="26"/>
      <c r="D293" s="27"/>
      <c r="E293" s="36" t="n">
        <f aca="false">IFERROR(INDEX('ANEXO IV - Kits por Polo'!$F$2:$F$615,MATCH($M293&amp;"|"&amp;$K293&amp;"|"&amp;$A293&amp;"|"&amp;$J293,'ANEXO IV - Kits por Polo'!$I$2:$I$615,0)),0)</f>
        <v>12</v>
      </c>
      <c r="F293" s="36" t="n">
        <f aca="false">IFERROR(INDEX('ANEXO IV - Kits por Polo'!$G$2:$G$615,MATCH($M293&amp;"|"&amp;$K293&amp;"|"&amp;$A293&amp;"|"&amp;$J293,'ANEXO IV - Kits por Polo'!$I$2:$I$615,0)),0)</f>
        <v>83516</v>
      </c>
      <c r="G293" s="37" t="s">
        <v>1773</v>
      </c>
      <c r="H293" s="36" t="n">
        <f aca="false">IFERROR(INDEX('ANEXO IV - Kits por Polo'!$H$2:$H$615,MATCH($M293&amp;"|"&amp;$K293&amp;"|"&amp;$A293&amp;"|"&amp;$J293,'ANEXO IV - Kits por Polo'!$I$2:$I$615,0)),0)</f>
        <v>494.52</v>
      </c>
      <c r="I293" s="36" t="n">
        <f aca="false">MAX(F293/1000,H293*0.3)</f>
        <v>148.356</v>
      </c>
      <c r="J293" s="38" t="s">
        <v>1774</v>
      </c>
      <c r="K293" s="39" t="s">
        <v>187</v>
      </c>
      <c r="L293" s="39" t="s">
        <v>187</v>
      </c>
      <c r="M293" s="38" t="s">
        <v>1773</v>
      </c>
      <c r="N293" s="38" t="s">
        <v>1775</v>
      </c>
      <c r="O293" s="37" t="s">
        <v>1776</v>
      </c>
      <c r="P293" s="35" t="s">
        <v>1777</v>
      </c>
      <c r="Q293" s="40" t="n">
        <v>-23.1042879111281</v>
      </c>
      <c r="R293" s="40" t="n">
        <v>-55.2333704390496</v>
      </c>
      <c r="S293" s="39" t="s">
        <v>155</v>
      </c>
      <c r="T293" s="41" t="s">
        <v>1778</v>
      </c>
      <c r="U293" s="37" t="n">
        <v>79990000</v>
      </c>
      <c r="V293" s="42" t="s">
        <v>1779</v>
      </c>
      <c r="W293" s="42"/>
      <c r="X293" s="42"/>
      <c r="Y293" s="42"/>
    </row>
    <row r="294" customFormat="false" ht="15" hidden="false" customHeight="true" outlineLevel="0" collapsed="false">
      <c r="A294" s="25" t="s">
        <v>1772</v>
      </c>
      <c r="B294" s="11" t="str">
        <f aca="false">IF(OR(A294="AC",A294="AM",A294="AP",A294="PA",A294="RO",A294="RR",A294="TO"),"Manaus/AM",IF(OR(A294="AL",A294="BA",A294="CE",A294="MA",A294="PB",A294="PE",A294="PI",A294="RN",A294="SE"),"Recife/PE",IF(OR(A294="MT",A294="MS",A294="GO",A294="DF"),"Campo Grande/MS",IF(OR(A294="SC",A294="PR",A294="RS",A294="MG",A294="ES",A294="SP",A294="RJ"),"Curitiba/PR","VERIFICAR UF"))))</f>
        <v>Campo Grande/MS</v>
      </c>
      <c r="C294" s="26"/>
      <c r="D294" s="27"/>
      <c r="E294" s="28" t="n">
        <f aca="false">IFERROR(INDEX('ANEXO IV - Kits por Polo'!$F$2:$F$615,MATCH($M294&amp;"|"&amp;$K294&amp;"|"&amp;$A294&amp;"|"&amp;$J294,'ANEXO IV - Kits por Polo'!$I$2:$I$615,0)),0)</f>
        <v>98</v>
      </c>
      <c r="F294" s="28" t="n">
        <f aca="false">IFERROR(INDEX('ANEXO IV - Kits por Polo'!$G$2:$G$615,MATCH($M294&amp;"|"&amp;$K294&amp;"|"&amp;$A294&amp;"|"&amp;$J294,'ANEXO IV - Kits por Polo'!$I$2:$I$615,0)),0)</f>
        <v>995514</v>
      </c>
      <c r="G294" s="29" t="s">
        <v>1773</v>
      </c>
      <c r="H294" s="28" t="n">
        <f aca="false">IFERROR(INDEX('ANEXO IV - Kits por Polo'!$H$2:$H$615,MATCH($M294&amp;"|"&amp;$K294&amp;"|"&amp;$A294&amp;"|"&amp;$J294,'ANEXO IV - Kits por Polo'!$I$2:$I$615,0)),0)</f>
        <v>5587.205</v>
      </c>
      <c r="I294" s="28" t="n">
        <f aca="false">MAX(F294/1000,H294*0.3)</f>
        <v>1676.1615</v>
      </c>
      <c r="J294" s="30" t="s">
        <v>1774</v>
      </c>
      <c r="K294" s="31" t="s">
        <v>158</v>
      </c>
      <c r="L294" s="31" t="s">
        <v>166</v>
      </c>
      <c r="M294" s="30" t="s">
        <v>1773</v>
      </c>
      <c r="N294" s="30" t="s">
        <v>1773</v>
      </c>
      <c r="O294" s="29" t="s">
        <v>1780</v>
      </c>
      <c r="P294" s="25" t="s">
        <v>1781</v>
      </c>
      <c r="Q294" s="32" t="n">
        <v>-23.1041845108107</v>
      </c>
      <c r="R294" s="32" t="n">
        <v>-55.2334936601429</v>
      </c>
      <c r="S294" s="31" t="s">
        <v>155</v>
      </c>
      <c r="T294" s="33" t="s">
        <v>1782</v>
      </c>
      <c r="U294" s="29" t="n">
        <v>79990000</v>
      </c>
      <c r="V294" s="34" t="s">
        <v>1783</v>
      </c>
      <c r="W294" s="34"/>
      <c r="X294" s="34"/>
      <c r="Y294" s="34"/>
    </row>
    <row r="295" customFormat="false" ht="15" hidden="false" customHeight="true" outlineLevel="0" collapsed="false">
      <c r="A295" s="35" t="s">
        <v>1772</v>
      </c>
      <c r="B295" s="11" t="str">
        <f aca="false">IF(OR(A295="AC",A295="AM",A295="AP",A295="PA",A295="RO",A295="RR",A295="TO"),"Manaus/AM",IF(OR(A295="AL",A295="BA",A295="CE",A295="MA",A295="PB",A295="PE",A295="PI",A295="RN",A295="SE"),"Recife/PE",IF(OR(A295="MT",A295="MS",A295="GO",A295="DF"),"Campo Grande/MS",IF(OR(A295="SC",A295="PR",A295="RS",A295="MG",A295="ES",A295="SP",A295="RJ"),"Curitiba/PR","VERIFICAR UF"))))</f>
        <v>Campo Grande/MS</v>
      </c>
      <c r="C295" s="26"/>
      <c r="D295" s="27"/>
      <c r="E295" s="36" t="n">
        <f aca="false">IFERROR(INDEX('ANEXO IV - Kits por Polo'!$F$2:$F$615,MATCH($M295&amp;"|"&amp;$K295&amp;"|"&amp;$A295&amp;"|"&amp;$J295,'ANEXO IV - Kits por Polo'!$I$2:$I$615,0)),0)</f>
        <v>36</v>
      </c>
      <c r="F295" s="36" t="n">
        <f aca="false">IFERROR(INDEX('ANEXO IV - Kits por Polo'!$G$2:$G$615,MATCH($M295&amp;"|"&amp;$K295&amp;"|"&amp;$A295&amp;"|"&amp;$J295,'ANEXO IV - Kits por Polo'!$I$2:$I$615,0)),0)</f>
        <v>387076</v>
      </c>
      <c r="G295" s="37" t="s">
        <v>1784</v>
      </c>
      <c r="H295" s="36" t="n">
        <f aca="false">IFERROR(INDEX('ANEXO IV - Kits por Polo'!$H$2:$H$615,MATCH($M295&amp;"|"&amp;$K295&amp;"|"&amp;$A295&amp;"|"&amp;$J295,'ANEXO IV - Kits por Polo'!$I$2:$I$615,0)),0)</f>
        <v>2159.3</v>
      </c>
      <c r="I295" s="36" t="n">
        <f aca="false">MAX(F295/1000,H295*0.3)</f>
        <v>647.79</v>
      </c>
      <c r="J295" s="38" t="s">
        <v>1774</v>
      </c>
      <c r="K295" s="39" t="s">
        <v>158</v>
      </c>
      <c r="L295" s="39" t="s">
        <v>166</v>
      </c>
      <c r="M295" s="38" t="s">
        <v>1784</v>
      </c>
      <c r="N295" s="38" t="s">
        <v>1785</v>
      </c>
      <c r="O295" s="37" t="s">
        <v>1786</v>
      </c>
      <c r="P295" s="35" t="s">
        <v>1787</v>
      </c>
      <c r="Q295" s="40" t="n">
        <v>-22.1942927598055</v>
      </c>
      <c r="R295" s="40" t="n">
        <v>-55.9427429942827</v>
      </c>
      <c r="S295" s="39" t="s">
        <v>155</v>
      </c>
      <c r="T295" s="41" t="s">
        <v>1788</v>
      </c>
      <c r="U295" s="37" t="n">
        <v>79910000</v>
      </c>
      <c r="V295" s="42" t="s">
        <v>1789</v>
      </c>
      <c r="W295" s="42"/>
      <c r="X295" s="42"/>
      <c r="Y295" s="42"/>
    </row>
    <row r="296" customFormat="false" ht="15" hidden="false" customHeight="true" outlineLevel="0" collapsed="false">
      <c r="A296" s="25" t="s">
        <v>1772</v>
      </c>
      <c r="B296" s="11" t="str">
        <f aca="false">IF(OR(A296="AC",A296="AM",A296="AP",A296="PA",A296="RO",A296="RR",A296="TO"),"Manaus/AM",IF(OR(A296="AL",A296="BA",A296="CE",A296="MA",A296="PB",A296="PE",A296="PI",A296="RN",A296="SE"),"Recife/PE",IF(OR(A296="MT",A296="MS",A296="GO",A296="DF"),"Campo Grande/MS",IF(OR(A296="SC",A296="PR",A296="RS",A296="MG",A296="ES",A296="SP",A296="RJ"),"Curitiba/PR","VERIFICAR UF"))))</f>
        <v>Campo Grande/MS</v>
      </c>
      <c r="C296" s="26"/>
      <c r="D296" s="27"/>
      <c r="E296" s="28" t="n">
        <f aca="false">IFERROR(INDEX('ANEXO IV - Kits por Polo'!$F$2:$F$615,MATCH($M296&amp;"|"&amp;$K296&amp;"|"&amp;$A296&amp;"|"&amp;$J296,'ANEXO IV - Kits por Polo'!$I$2:$I$615,0)),0)</f>
        <v>88</v>
      </c>
      <c r="F296" s="28" t="n">
        <f aca="false">IFERROR(INDEX('ANEXO IV - Kits por Polo'!$G$2:$G$615,MATCH($M296&amp;"|"&amp;$K296&amp;"|"&amp;$A296&amp;"|"&amp;$J296,'ANEXO IV - Kits por Polo'!$I$2:$I$615,0)),0)</f>
        <v>902173</v>
      </c>
      <c r="G296" s="29" t="s">
        <v>1790</v>
      </c>
      <c r="H296" s="28" t="n">
        <f aca="false">IFERROR(INDEX('ANEXO IV - Kits por Polo'!$H$2:$H$615,MATCH($M296&amp;"|"&amp;$K296&amp;"|"&amp;$A296&amp;"|"&amp;$J296,'ANEXO IV - Kits por Polo'!$I$2:$I$615,0)),0)</f>
        <v>5057.585</v>
      </c>
      <c r="I296" s="28" t="n">
        <f aca="false">MAX(F296/1000,H296*0.3)</f>
        <v>1517.2755</v>
      </c>
      <c r="J296" s="30" t="s">
        <v>1774</v>
      </c>
      <c r="K296" s="31" t="s">
        <v>158</v>
      </c>
      <c r="L296" s="31" t="s">
        <v>166</v>
      </c>
      <c r="M296" s="30" t="s">
        <v>1790</v>
      </c>
      <c r="N296" s="30" t="s">
        <v>1790</v>
      </c>
      <c r="O296" s="29" t="s">
        <v>1791</v>
      </c>
      <c r="P296" s="25" t="s">
        <v>1792</v>
      </c>
      <c r="Q296" s="32" t="n">
        <v>-20.476555013353</v>
      </c>
      <c r="R296" s="32" t="n">
        <v>-55.7972487392022</v>
      </c>
      <c r="S296" s="31" t="s">
        <v>155</v>
      </c>
      <c r="T296" s="33" t="s">
        <v>1793</v>
      </c>
      <c r="U296" s="29" t="n">
        <v>79200000</v>
      </c>
      <c r="V296" s="34" t="s">
        <v>1794</v>
      </c>
      <c r="W296" s="34"/>
      <c r="X296" s="34"/>
      <c r="Y296" s="34"/>
    </row>
    <row r="297" customFormat="false" ht="15" hidden="false" customHeight="true" outlineLevel="0" collapsed="false">
      <c r="A297" s="35" t="s">
        <v>1772</v>
      </c>
      <c r="B297" s="11" t="str">
        <f aca="false">IF(OR(A297="AC",A297="AM",A297="AP",A297="PA",A297="RO",A297="RR",A297="TO"),"Manaus/AM",IF(OR(A297="AL",A297="BA",A297="CE",A297="MA",A297="PB",A297="PE",A297="PI",A297="RN",A297="SE"),"Recife/PE",IF(OR(A297="MT",A297="MS",A297="GO",A297="DF"),"Campo Grande/MS",IF(OR(A297="SC",A297="PR",A297="RS",A297="MG",A297="ES",A297="SP",A297="RJ"),"Curitiba/PR","VERIFICAR UF"))))</f>
        <v>Campo Grande/MS</v>
      </c>
      <c r="C297" s="26"/>
      <c r="D297" s="27"/>
      <c r="E297" s="36" t="n">
        <f aca="false">IFERROR(INDEX('ANEXO IV - Kits por Polo'!$F$2:$F$615,MATCH($M297&amp;"|"&amp;$K297&amp;"|"&amp;$A297&amp;"|"&amp;$J297,'ANEXO IV - Kits por Polo'!$I$2:$I$615,0)),0)</f>
        <v>12</v>
      </c>
      <c r="F297" s="36" t="n">
        <f aca="false">IFERROR(INDEX('ANEXO IV - Kits por Polo'!$G$2:$G$615,MATCH($M297&amp;"|"&amp;$K297&amp;"|"&amp;$A297&amp;"|"&amp;$J297,'ANEXO IV - Kits por Polo'!$I$2:$I$615,0)),0)</f>
        <v>125068</v>
      </c>
      <c r="G297" s="37" t="s">
        <v>1795</v>
      </c>
      <c r="H297" s="36" t="n">
        <f aca="false">IFERROR(INDEX('ANEXO IV - Kits por Polo'!$H$2:$H$615,MATCH($M297&amp;"|"&amp;$K297&amp;"|"&amp;$A297&amp;"|"&amp;$J297,'ANEXO IV - Kits por Polo'!$I$2:$I$615,0)),0)</f>
        <v>700.18</v>
      </c>
      <c r="I297" s="36" t="n">
        <f aca="false">MAX(F297/1000,H297*0.3)</f>
        <v>210.054</v>
      </c>
      <c r="J297" s="38" t="s">
        <v>1774</v>
      </c>
      <c r="K297" s="39" t="s">
        <v>158</v>
      </c>
      <c r="L297" s="39" t="s">
        <v>166</v>
      </c>
      <c r="M297" s="38" t="s">
        <v>1795</v>
      </c>
      <c r="N297" s="38" t="s">
        <v>1795</v>
      </c>
      <c r="O297" s="37" t="s">
        <v>1796</v>
      </c>
      <c r="P297" s="35" t="s">
        <v>1797</v>
      </c>
      <c r="Q297" s="40" t="n">
        <v>-20.5494088675383</v>
      </c>
      <c r="R297" s="40" t="n">
        <v>-56.6737301093463</v>
      </c>
      <c r="S297" s="39" t="s">
        <v>155</v>
      </c>
      <c r="T297" s="41" t="s">
        <v>1798</v>
      </c>
      <c r="U297" s="37" t="n">
        <v>79390000</v>
      </c>
      <c r="V297" s="42" t="s">
        <v>1799</v>
      </c>
      <c r="W297" s="42"/>
      <c r="X297" s="42"/>
      <c r="Y297" s="42"/>
    </row>
    <row r="298" customFormat="false" ht="15" hidden="false" customHeight="true" outlineLevel="0" collapsed="false">
      <c r="A298" s="25" t="s">
        <v>1772</v>
      </c>
      <c r="B298" s="11" t="str">
        <f aca="false">IF(OR(A298="AC",A298="AM",A298="AP",A298="PA",A298="RO",A298="RR",A298="TO"),"Manaus/AM",IF(OR(A298="AL",A298="BA",A298="CE",A298="MA",A298="PB",A298="PE",A298="PI",A298="RN",A298="SE"),"Recife/PE",IF(OR(A298="MT",A298="MS",A298="GO",A298="DF"),"Campo Grande/MS",IF(OR(A298="SC",A298="PR",A298="RS",A298="MG",A298="ES",A298="SP",A298="RJ"),"Curitiba/PR","VERIFICAR UF"))))</f>
        <v>Campo Grande/MS</v>
      </c>
      <c r="C298" s="26"/>
      <c r="D298" s="27"/>
      <c r="E298" s="28" t="n">
        <f aca="false">IFERROR(INDEX('ANEXO IV - Kits por Polo'!$F$2:$F$615,MATCH($M298&amp;"|"&amp;$K298&amp;"|"&amp;$A298&amp;"|"&amp;$J298,'ANEXO IV - Kits por Polo'!$I$2:$I$615,0)),0)</f>
        <v>16</v>
      </c>
      <c r="F298" s="28" t="n">
        <f aca="false">IFERROR(INDEX('ANEXO IV - Kits por Polo'!$G$2:$G$615,MATCH($M298&amp;"|"&amp;$K298&amp;"|"&amp;$A298&amp;"|"&amp;$J298,'ANEXO IV - Kits por Polo'!$I$2:$I$615,0)),0)</f>
        <v>164779</v>
      </c>
      <c r="G298" s="29" t="s">
        <v>1800</v>
      </c>
      <c r="H298" s="28" t="n">
        <f aca="false">IFERROR(INDEX('ANEXO IV - Kits por Polo'!$H$2:$H$615,MATCH($M298&amp;"|"&amp;$K298&amp;"|"&amp;$A298&amp;"|"&amp;$J298,'ANEXO IV - Kits por Polo'!$I$2:$I$615,0)),0)</f>
        <v>923.78</v>
      </c>
      <c r="I298" s="28" t="n">
        <f aca="false">MAX(F298/1000,H298*0.3)</f>
        <v>277.134</v>
      </c>
      <c r="J298" s="30" t="s">
        <v>1774</v>
      </c>
      <c r="K298" s="31" t="s">
        <v>158</v>
      </c>
      <c r="L298" s="31" t="s">
        <v>166</v>
      </c>
      <c r="M298" s="30" t="s">
        <v>1800</v>
      </c>
      <c r="N298" s="30" t="s">
        <v>1800</v>
      </c>
      <c r="O298" s="29" t="s">
        <v>1801</v>
      </c>
      <c r="P298" s="25" t="s">
        <v>1802</v>
      </c>
      <c r="Q298" s="32" t="n">
        <v>-21.1275966215904</v>
      </c>
      <c r="R298" s="32" t="n">
        <v>-56.4927700199541</v>
      </c>
      <c r="S298" s="31" t="s">
        <v>155</v>
      </c>
      <c r="T298" s="33" t="s">
        <v>1803</v>
      </c>
      <c r="U298" s="29" t="n">
        <v>79290000</v>
      </c>
      <c r="V298" s="34" t="s">
        <v>1804</v>
      </c>
      <c r="W298" s="34"/>
      <c r="X298" s="34"/>
      <c r="Y298" s="34"/>
    </row>
    <row r="299" customFormat="false" ht="15" hidden="false" customHeight="true" outlineLevel="0" collapsed="false">
      <c r="A299" s="35" t="s">
        <v>1772</v>
      </c>
      <c r="B299" s="11" t="str">
        <f aca="false">IF(OR(A299="AC",A299="AM",A299="AP",A299="PA",A299="RO",A299="RR",A299="TO"),"Manaus/AM",IF(OR(A299="AL",A299="BA",A299="CE",A299="MA",A299="PB",A299="PE",A299="PI",A299="RN",A299="SE"),"Recife/PE",IF(OR(A299="MT",A299="MS",A299="GO",A299="DF"),"Campo Grande/MS",IF(OR(A299="SC",A299="PR",A299="RS",A299="MG",A299="ES",A299="SP",A299="RJ"),"Curitiba/PR","VERIFICAR UF"))))</f>
        <v>Campo Grande/MS</v>
      </c>
      <c r="C299" s="26"/>
      <c r="D299" s="27"/>
      <c r="E299" s="36" t="n">
        <f aca="false">IFERROR(INDEX('ANEXO IV - Kits por Polo'!$F$2:$F$615,MATCH($M299&amp;"|"&amp;$K299&amp;"|"&amp;$A299&amp;"|"&amp;$J299,'ANEXO IV - Kits por Polo'!$I$2:$I$615,0)),0)</f>
        <v>3</v>
      </c>
      <c r="F299" s="36" t="n">
        <f aca="false">IFERROR(INDEX('ANEXO IV - Kits por Polo'!$G$2:$G$615,MATCH($M299&amp;"|"&amp;$K299&amp;"|"&amp;$A299&amp;"|"&amp;$J299,'ANEXO IV - Kits por Polo'!$I$2:$I$615,0)),0)</f>
        <v>32751</v>
      </c>
      <c r="G299" s="37" t="s">
        <v>1805</v>
      </c>
      <c r="H299" s="36" t="n">
        <f aca="false">IFERROR(INDEX('ANEXO IV - Kits por Polo'!$H$2:$H$615,MATCH($M299&amp;"|"&amp;$K299&amp;"|"&amp;$A299&amp;"|"&amp;$J299,'ANEXO IV - Kits por Polo'!$I$2:$I$615,0)),0)</f>
        <v>182.39</v>
      </c>
      <c r="I299" s="36" t="n">
        <f aca="false">MAX(F299/1000,H299*0.3)</f>
        <v>54.717</v>
      </c>
      <c r="J299" s="38" t="s">
        <v>1774</v>
      </c>
      <c r="K299" s="39" t="s">
        <v>158</v>
      </c>
      <c r="L299" s="39" t="s">
        <v>159</v>
      </c>
      <c r="M299" s="38" t="s">
        <v>1805</v>
      </c>
      <c r="N299" s="38" t="s">
        <v>1806</v>
      </c>
      <c r="O299" s="37" t="s">
        <v>1807</v>
      </c>
      <c r="P299" s="35" t="s">
        <v>1808</v>
      </c>
      <c r="Q299" s="40" t="n">
        <v>-21.2485377799153</v>
      </c>
      <c r="R299" s="40" t="n">
        <v>-52.1335126871594</v>
      </c>
      <c r="S299" s="39" t="s">
        <v>155</v>
      </c>
      <c r="T299" s="41" t="s">
        <v>1809</v>
      </c>
      <c r="U299" s="37" t="n">
        <v>79670000</v>
      </c>
      <c r="V299" s="42" t="s">
        <v>1810</v>
      </c>
      <c r="W299" s="42"/>
      <c r="X299" s="42"/>
      <c r="Y299" s="42"/>
    </row>
    <row r="300" customFormat="false" ht="15" hidden="false" customHeight="true" outlineLevel="0" collapsed="false">
      <c r="A300" s="25" t="s">
        <v>1772</v>
      </c>
      <c r="B300" s="11" t="str">
        <f aca="false">IF(OR(A300="AC",A300="AM",A300="AP",A300="PA",A300="RO",A300="RR",A300="TO"),"Manaus/AM",IF(OR(A300="AL",A300="BA",A300="CE",A300="MA",A300="PB",A300="PE",A300="PI",A300="RN",A300="SE"),"Recife/PE",IF(OR(A300="MT",A300="MS",A300="GO",A300="DF"),"Campo Grande/MS",IF(OR(A300="SC",A300="PR",A300="RS",A300="MG",A300="ES",A300="SP",A300="RJ"),"Curitiba/PR","VERIFICAR UF"))))</f>
        <v>Campo Grande/MS</v>
      </c>
      <c r="C300" s="26"/>
      <c r="D300" s="27"/>
      <c r="E300" s="28" t="n">
        <f aca="false">IFERROR(INDEX('ANEXO IV - Kits por Polo'!$F$2:$F$615,MATCH($M300&amp;"|"&amp;$K300&amp;"|"&amp;$A300&amp;"|"&amp;$J300,'ANEXO IV - Kits por Polo'!$I$2:$I$615,0)),0)</f>
        <v>53</v>
      </c>
      <c r="F300" s="28" t="n">
        <f aca="false">IFERROR(INDEX('ANEXO IV - Kits por Polo'!$G$2:$G$615,MATCH($M300&amp;"|"&amp;$K300&amp;"|"&amp;$A300&amp;"|"&amp;$J300,'ANEXO IV - Kits por Polo'!$I$2:$I$615,0)),0)</f>
        <v>541007</v>
      </c>
      <c r="G300" s="29" t="s">
        <v>1811</v>
      </c>
      <c r="H300" s="28" t="n">
        <f aca="false">IFERROR(INDEX('ANEXO IV - Kits por Polo'!$H$2:$H$615,MATCH($M300&amp;"|"&amp;$K300&amp;"|"&amp;$A300&amp;"|"&amp;$J300,'ANEXO IV - Kits por Polo'!$I$2:$I$615,0)),0)</f>
        <v>3036.15</v>
      </c>
      <c r="I300" s="28" t="n">
        <f aca="false">MAX(F300/1000,H300*0.3)</f>
        <v>910.845</v>
      </c>
      <c r="J300" s="30" t="s">
        <v>1774</v>
      </c>
      <c r="K300" s="31" t="s">
        <v>158</v>
      </c>
      <c r="L300" s="31" t="s">
        <v>166</v>
      </c>
      <c r="M300" s="30" t="s">
        <v>1811</v>
      </c>
      <c r="N300" s="30" t="s">
        <v>1812</v>
      </c>
      <c r="O300" s="29" t="s">
        <v>1813</v>
      </c>
      <c r="P300" s="25" t="s">
        <v>1814</v>
      </c>
      <c r="Q300" s="32" t="n">
        <v>-22.6292942796328</v>
      </c>
      <c r="R300" s="32" t="n">
        <v>-54.8271785069189</v>
      </c>
      <c r="S300" s="31" t="s">
        <v>155</v>
      </c>
      <c r="T300" s="33" t="s">
        <v>1815</v>
      </c>
      <c r="U300" s="29" t="n">
        <v>79940000</v>
      </c>
      <c r="V300" s="34" t="s">
        <v>1816</v>
      </c>
      <c r="W300" s="34"/>
      <c r="X300" s="34"/>
      <c r="Y300" s="34"/>
    </row>
    <row r="301" customFormat="false" ht="15" hidden="false" customHeight="true" outlineLevel="0" collapsed="false">
      <c r="A301" s="35" t="s">
        <v>1772</v>
      </c>
      <c r="B301" s="11" t="str">
        <f aca="false">IF(OR(A301="AC",A301="AM",A301="AP",A301="PA",A301="RO",A301="RR",A301="TO"),"Manaus/AM",IF(OR(A301="AL",A301="BA",A301="CE",A301="MA",A301="PB",A301="PE",A301="PI",A301="RN",A301="SE"),"Recife/PE",IF(OR(A301="MT",A301="MS",A301="GO",A301="DF"),"Campo Grande/MS",IF(OR(A301="SC",A301="PR",A301="RS",A301="MG",A301="ES",A301="SP",A301="RJ"),"Curitiba/PR","VERIFICAR UF"))))</f>
        <v>Campo Grande/MS</v>
      </c>
      <c r="C301" s="26"/>
      <c r="D301" s="27"/>
      <c r="E301" s="36" t="n">
        <f aca="false">IFERROR(INDEX('ANEXO IV - Kits por Polo'!$F$2:$F$615,MATCH($M301&amp;"|"&amp;$K301&amp;"|"&amp;$A301&amp;"|"&amp;$J301,'ANEXO IV - Kits por Polo'!$I$2:$I$615,0)),0)</f>
        <v>48</v>
      </c>
      <c r="F301" s="36" t="n">
        <f aca="false">IFERROR(INDEX('ANEXO IV - Kits por Polo'!$G$2:$G$615,MATCH($M301&amp;"|"&amp;$K301&amp;"|"&amp;$A301&amp;"|"&amp;$J301,'ANEXO IV - Kits por Polo'!$I$2:$I$615,0)),0)</f>
        <v>416127</v>
      </c>
      <c r="G301" s="37" t="s">
        <v>1817</v>
      </c>
      <c r="H301" s="36" t="n">
        <f aca="false">IFERROR(INDEX('ANEXO IV - Kits por Polo'!$H$2:$H$615,MATCH($M301&amp;"|"&amp;$K301&amp;"|"&amp;$A301&amp;"|"&amp;$J301,'ANEXO IV - Kits por Polo'!$I$2:$I$615,0)),0)</f>
        <v>2377.57</v>
      </c>
      <c r="I301" s="36" t="n">
        <f aca="false">MAX(F301/1000,H301*0.3)</f>
        <v>713.271</v>
      </c>
      <c r="J301" s="38" t="s">
        <v>1774</v>
      </c>
      <c r="K301" s="39" t="s">
        <v>136</v>
      </c>
      <c r="L301" s="39" t="s">
        <v>152</v>
      </c>
      <c r="M301" s="38" t="s">
        <v>1817</v>
      </c>
      <c r="N301" s="38" t="s">
        <v>1818</v>
      </c>
      <c r="O301" s="37" t="n">
        <v>9761195</v>
      </c>
      <c r="P301" s="35" t="s">
        <v>1819</v>
      </c>
      <c r="Q301" s="40" t="n">
        <v>-20.4874674977952</v>
      </c>
      <c r="R301" s="40" t="n">
        <v>-54.6447830288364</v>
      </c>
      <c r="S301" s="39" t="s">
        <v>155</v>
      </c>
      <c r="T301" s="41" t="s">
        <v>1820</v>
      </c>
      <c r="U301" s="37" t="n">
        <v>79006570</v>
      </c>
      <c r="V301" s="42" t="s">
        <v>1821</v>
      </c>
      <c r="W301" s="42"/>
      <c r="X301" s="42"/>
      <c r="Y301" s="42"/>
    </row>
    <row r="302" customFormat="false" ht="15" hidden="false" customHeight="true" outlineLevel="0" collapsed="false">
      <c r="A302" s="25" t="s">
        <v>1772</v>
      </c>
      <c r="B302" s="11" t="str">
        <f aca="false">IF(OR(A302="AC",A302="AM",A302="AP",A302="PA",A302="RO",A302="RR",A302="TO"),"Manaus/AM",IF(OR(A302="AL",A302="BA",A302="CE",A302="MA",A302="PB",A302="PE",A302="PI",A302="RN",A302="SE"),"Recife/PE",IF(OR(A302="MT",A302="MS",A302="GO",A302="DF"),"Campo Grande/MS",IF(OR(A302="SC",A302="PR",A302="RS",A302="MG",A302="ES",A302="SP",A302="RJ"),"Curitiba/PR","VERIFICAR UF"))))</f>
        <v>Campo Grande/MS</v>
      </c>
      <c r="C302" s="26"/>
      <c r="D302" s="27"/>
      <c r="E302" s="28" t="n">
        <f aca="false">IFERROR(INDEX('ANEXO IV - Kits por Polo'!$F$2:$F$615,MATCH($M302&amp;"|"&amp;$K302&amp;"|"&amp;$A302&amp;"|"&amp;$J302,'ANEXO IV - Kits por Polo'!$I$2:$I$615,0)),0)</f>
        <v>13</v>
      </c>
      <c r="F302" s="28" t="n">
        <f aca="false">IFERROR(INDEX('ANEXO IV - Kits por Polo'!$G$2:$G$615,MATCH($M302&amp;"|"&amp;$K302&amp;"|"&amp;$A302&amp;"|"&amp;$J302,'ANEXO IV - Kits por Polo'!$I$2:$I$615,0)),0)</f>
        <v>96412</v>
      </c>
      <c r="G302" s="29" t="s">
        <v>1817</v>
      </c>
      <c r="H302" s="28" t="n">
        <f aca="false">IFERROR(INDEX('ANEXO IV - Kits por Polo'!$H$2:$H$615,MATCH($M302&amp;"|"&amp;$K302&amp;"|"&amp;$A302&amp;"|"&amp;$J302,'ANEXO IV - Kits por Polo'!$I$2:$I$615,0)),0)</f>
        <v>565.11</v>
      </c>
      <c r="I302" s="28" t="n">
        <f aca="false">MAX(F302/1000,H302*0.3)</f>
        <v>169.533</v>
      </c>
      <c r="J302" s="30" t="s">
        <v>1774</v>
      </c>
      <c r="K302" s="31" t="s">
        <v>187</v>
      </c>
      <c r="L302" s="31" t="s">
        <v>187</v>
      </c>
      <c r="M302" s="30" t="s">
        <v>1817</v>
      </c>
      <c r="N302" s="30" t="s">
        <v>1822</v>
      </c>
      <c r="O302" s="29" t="s">
        <v>1823</v>
      </c>
      <c r="P302" s="25" t="s">
        <v>1824</v>
      </c>
      <c r="Q302" s="32" t="n">
        <v>-20.4854906948477</v>
      </c>
      <c r="R302" s="32" t="n">
        <v>-54.6418904791073</v>
      </c>
      <c r="S302" s="31" t="s">
        <v>155</v>
      </c>
      <c r="T302" s="33" t="s">
        <v>1825</v>
      </c>
      <c r="U302" s="29" t="n">
        <v>79006000</v>
      </c>
      <c r="V302" s="34" t="s">
        <v>1826</v>
      </c>
      <c r="W302" s="34"/>
      <c r="X302" s="34"/>
      <c r="Y302" s="34"/>
    </row>
    <row r="303" customFormat="false" ht="15" hidden="false" customHeight="true" outlineLevel="0" collapsed="false">
      <c r="A303" s="35" t="s">
        <v>1772</v>
      </c>
      <c r="B303" s="11" t="str">
        <f aca="false">IF(OR(A303="AC",A303="AM",A303="AP",A303="PA",A303="RO",A303="RR",A303="TO"),"Manaus/AM",IF(OR(A303="AL",A303="BA",A303="CE",A303="MA",A303="PB",A303="PE",A303="PI",A303="RN",A303="SE"),"Recife/PE",IF(OR(A303="MT",A303="MS",A303="GO",A303="DF"),"Campo Grande/MS",IF(OR(A303="SC",A303="PR",A303="RS",A303="MG",A303="ES",A303="SP",A303="RJ"),"Curitiba/PR","VERIFICAR UF"))))</f>
        <v>Campo Grande/MS</v>
      </c>
      <c r="C303" s="26"/>
      <c r="D303" s="27"/>
      <c r="E303" s="36" t="n">
        <f aca="false">IFERROR(INDEX('ANEXO IV - Kits por Polo'!$F$2:$F$615,MATCH($M303&amp;"|"&amp;$K303&amp;"|"&amp;$A303&amp;"|"&amp;$J303,'ANEXO IV - Kits por Polo'!$I$2:$I$615,0)),0)</f>
        <v>6</v>
      </c>
      <c r="F303" s="36" t="n">
        <f aca="false">IFERROR(INDEX('ANEXO IV - Kits por Polo'!$G$2:$G$615,MATCH($M303&amp;"|"&amp;$K303&amp;"|"&amp;$A303&amp;"|"&amp;$J303,'ANEXO IV - Kits por Polo'!$I$2:$I$615,0)),0)</f>
        <v>59566</v>
      </c>
      <c r="G303" s="37" t="s">
        <v>1827</v>
      </c>
      <c r="H303" s="36" t="n">
        <f aca="false">IFERROR(INDEX('ANEXO IV - Kits por Polo'!$H$2:$H$615,MATCH($M303&amp;"|"&amp;$K303&amp;"|"&amp;$A303&amp;"|"&amp;$J303,'ANEXO IV - Kits por Polo'!$I$2:$I$615,0)),0)</f>
        <v>335.4</v>
      </c>
      <c r="I303" s="36" t="n">
        <f aca="false">MAX(F303/1000,H303*0.3)</f>
        <v>100.62</v>
      </c>
      <c r="J303" s="38" t="s">
        <v>1774</v>
      </c>
      <c r="K303" s="39" t="s">
        <v>158</v>
      </c>
      <c r="L303" s="39" t="s">
        <v>166</v>
      </c>
      <c r="M303" s="38" t="s">
        <v>1827</v>
      </c>
      <c r="N303" s="38" t="s">
        <v>1828</v>
      </c>
      <c r="O303" s="37" t="s">
        <v>1829</v>
      </c>
      <c r="P303" s="35" t="s">
        <v>1830</v>
      </c>
      <c r="Q303" s="40" t="n">
        <v>-19.0031085994593</v>
      </c>
      <c r="R303" s="40" t="n">
        <v>-57.6482852673323</v>
      </c>
      <c r="S303" s="39" t="s">
        <v>155</v>
      </c>
      <c r="T303" s="41" t="s">
        <v>1831</v>
      </c>
      <c r="U303" s="37" t="n">
        <v>79302001</v>
      </c>
      <c r="V303" s="42" t="s">
        <v>1832</v>
      </c>
      <c r="W303" s="42"/>
      <c r="X303" s="42"/>
      <c r="Y303" s="42"/>
    </row>
    <row r="304" customFormat="false" ht="15" hidden="false" customHeight="true" outlineLevel="0" collapsed="false">
      <c r="A304" s="25" t="s">
        <v>1772</v>
      </c>
      <c r="B304" s="11" t="str">
        <f aca="false">IF(OR(A304="AC",A304="AM",A304="AP",A304="PA",A304="RO",A304="RR",A304="TO"),"Manaus/AM",IF(OR(A304="AL",A304="BA",A304="CE",A304="MA",A304="PB",A304="PE",A304="PI",A304="RN",A304="SE"),"Recife/PE",IF(OR(A304="MT",A304="MS",A304="GO",A304="DF"),"Campo Grande/MS",IF(OR(A304="SC",A304="PR",A304="RS",A304="MG",A304="ES",A304="SP",A304="RJ"),"Curitiba/PR","VERIFICAR UF"))))</f>
        <v>Campo Grande/MS</v>
      </c>
      <c r="C304" s="26"/>
      <c r="D304" s="27"/>
      <c r="E304" s="28" t="n">
        <f aca="false">IFERROR(INDEX('ANEXO IV - Kits por Polo'!$F$2:$F$615,MATCH($M304&amp;"|"&amp;$K304&amp;"|"&amp;$A304&amp;"|"&amp;$J304,'ANEXO IV - Kits por Polo'!$I$2:$I$615,0)),0)</f>
        <v>0</v>
      </c>
      <c r="F304" s="28" t="n">
        <f aca="false">IFERROR(INDEX('ANEXO IV - Kits por Polo'!$G$2:$G$615,MATCH($M304&amp;"|"&amp;$K304&amp;"|"&amp;$A304&amp;"|"&amp;$J304,'ANEXO IV - Kits por Polo'!$I$2:$I$615,0)),0)</f>
        <v>0</v>
      </c>
      <c r="G304" s="29" t="s">
        <v>1833</v>
      </c>
      <c r="H304" s="28" t="n">
        <f aca="false">IFERROR(INDEX('ANEXO IV - Kits por Polo'!$H$2:$H$615,MATCH($M304&amp;"|"&amp;$K304&amp;"|"&amp;$A304&amp;"|"&amp;$J304,'ANEXO IV - Kits por Polo'!$I$2:$I$615,0)),0)</f>
        <v>0</v>
      </c>
      <c r="I304" s="28" t="n">
        <f aca="false">MAX(F304/1000,H304*0.3)</f>
        <v>0</v>
      </c>
      <c r="J304" s="30" t="s">
        <v>1774</v>
      </c>
      <c r="K304" s="31" t="s">
        <v>158</v>
      </c>
      <c r="L304" s="31" t="s">
        <v>166</v>
      </c>
      <c r="M304" s="30" t="s">
        <v>1833</v>
      </c>
      <c r="N304" s="30" t="s">
        <v>1833</v>
      </c>
      <c r="O304" s="29" t="s">
        <v>1834</v>
      </c>
      <c r="P304" s="25" t="s">
        <v>1835</v>
      </c>
      <c r="Q304" s="32" t="n">
        <v>-20.6913019553422</v>
      </c>
      <c r="R304" s="32" t="n">
        <v>-55.2803375208134</v>
      </c>
      <c r="S304" s="31" t="s">
        <v>155</v>
      </c>
      <c r="T304" s="33" t="s">
        <v>1836</v>
      </c>
      <c r="U304" s="29" t="n">
        <v>79215000</v>
      </c>
      <c r="V304" s="34" t="s">
        <v>1837</v>
      </c>
      <c r="W304" s="34"/>
      <c r="X304" s="34"/>
      <c r="Y304" s="34"/>
    </row>
    <row r="305" customFormat="false" ht="15" hidden="false" customHeight="true" outlineLevel="0" collapsed="false">
      <c r="A305" s="35" t="s">
        <v>1772</v>
      </c>
      <c r="B305" s="11" t="str">
        <f aca="false">IF(OR(A305="AC",A305="AM",A305="AP",A305="PA",A305="RO",A305="RR",A305="TO"),"Manaus/AM",IF(OR(A305="AL",A305="BA",A305="CE",A305="MA",A305="PB",A305="PE",A305="PI",A305="RN",A305="SE"),"Recife/PE",IF(OR(A305="MT",A305="MS",A305="GO",A305="DF"),"Campo Grande/MS",IF(OR(A305="SC",A305="PR",A305="RS",A305="MG",A305="ES",A305="SP",A305="RJ"),"Curitiba/PR","VERIFICAR UF"))))</f>
        <v>Campo Grande/MS</v>
      </c>
      <c r="C305" s="26"/>
      <c r="D305" s="27"/>
      <c r="E305" s="36" t="n">
        <f aca="false">IFERROR(INDEX('ANEXO IV - Kits por Polo'!$F$2:$F$615,MATCH($M305&amp;"|"&amp;$K305&amp;"|"&amp;$A305&amp;"|"&amp;$J305,'ANEXO IV - Kits por Polo'!$I$2:$I$615,0)),0)</f>
        <v>13</v>
      </c>
      <c r="F305" s="36" t="n">
        <f aca="false">IFERROR(INDEX('ANEXO IV - Kits por Polo'!$G$2:$G$615,MATCH($M305&amp;"|"&amp;$K305&amp;"|"&amp;$A305&amp;"|"&amp;$J305,'ANEXO IV - Kits por Polo'!$I$2:$I$615,0)),0)</f>
        <v>95269</v>
      </c>
      <c r="G305" s="37" t="s">
        <v>1838</v>
      </c>
      <c r="H305" s="36" t="n">
        <f aca="false">IFERROR(INDEX('ANEXO IV - Kits por Polo'!$H$2:$H$615,MATCH($M305&amp;"|"&amp;$K305&amp;"|"&amp;$A305&amp;"|"&amp;$J305,'ANEXO IV - Kits por Polo'!$I$2:$I$615,0)),0)</f>
        <v>556.595</v>
      </c>
      <c r="I305" s="36" t="n">
        <f aca="false">MAX(F305/1000,H305*0.3)</f>
        <v>166.9785</v>
      </c>
      <c r="J305" s="38" t="s">
        <v>1774</v>
      </c>
      <c r="K305" s="39" t="s">
        <v>187</v>
      </c>
      <c r="L305" s="39" t="s">
        <v>187</v>
      </c>
      <c r="M305" s="38" t="s">
        <v>1838</v>
      </c>
      <c r="N305" s="38" t="s">
        <v>1775</v>
      </c>
      <c r="O305" s="37" t="s">
        <v>112</v>
      </c>
      <c r="P305" s="35" t="s">
        <v>1839</v>
      </c>
      <c r="Q305" s="40" t="n">
        <v>-22.213411899262</v>
      </c>
      <c r="R305" s="40" t="n">
        <v>-54.8011276841242</v>
      </c>
      <c r="S305" s="39" t="s">
        <v>155</v>
      </c>
      <c r="T305" s="41" t="s">
        <v>1840</v>
      </c>
      <c r="U305" s="37" t="n">
        <v>79806050</v>
      </c>
      <c r="V305" s="42" t="s">
        <v>1841</v>
      </c>
      <c r="W305" s="42"/>
      <c r="X305" s="42"/>
      <c r="Y305" s="42"/>
    </row>
    <row r="306" customFormat="false" ht="15" hidden="false" customHeight="true" outlineLevel="0" collapsed="false">
      <c r="A306" s="25" t="s">
        <v>1772</v>
      </c>
      <c r="B306" s="11" t="str">
        <f aca="false">IF(OR(A306="AC",A306="AM",A306="AP",A306="PA",A306="RO",A306="RR",A306="TO"),"Manaus/AM",IF(OR(A306="AL",A306="BA",A306="CE",A306="MA",A306="PB",A306="PE",A306="PI",A306="RN",A306="SE"),"Recife/PE",IF(OR(A306="MT",A306="MS",A306="GO",A306="DF"),"Campo Grande/MS",IF(OR(A306="SC",A306="PR",A306="RS",A306="MG",A306="ES",A306="SP",A306="RJ"),"Curitiba/PR","VERIFICAR UF"))))</f>
        <v>Campo Grande/MS</v>
      </c>
      <c r="C306" s="26"/>
      <c r="D306" s="27"/>
      <c r="E306" s="28" t="n">
        <f aca="false">IFERROR(INDEX('ANEXO IV - Kits por Polo'!$F$2:$F$615,MATCH($M306&amp;"|"&amp;$K306&amp;"|"&amp;$A306&amp;"|"&amp;$J306,'ANEXO IV - Kits por Polo'!$I$2:$I$615,0)),0)</f>
        <v>154</v>
      </c>
      <c r="F306" s="28" t="n">
        <f aca="false">IFERROR(INDEX('ANEXO IV - Kits por Polo'!$G$2:$G$615,MATCH($M306&amp;"|"&amp;$K306&amp;"|"&amp;$A306&amp;"|"&amp;$J306,'ANEXO IV - Kits por Polo'!$I$2:$I$615,0)),0)</f>
        <v>1641647</v>
      </c>
      <c r="G306" s="29" t="s">
        <v>1838</v>
      </c>
      <c r="H306" s="28" t="n">
        <f aca="false">IFERROR(INDEX('ANEXO IV - Kits por Polo'!$H$2:$H$615,MATCH($M306&amp;"|"&amp;$K306&amp;"|"&amp;$A306&amp;"|"&amp;$J306,'ANEXO IV - Kits por Polo'!$I$2:$I$615,0)),0)</f>
        <v>9166.82</v>
      </c>
      <c r="I306" s="28" t="n">
        <f aca="false">MAX(F306/1000,H306*0.3)</f>
        <v>2750.046</v>
      </c>
      <c r="J306" s="30" t="s">
        <v>1774</v>
      </c>
      <c r="K306" s="31" t="s">
        <v>158</v>
      </c>
      <c r="L306" s="31" t="s">
        <v>166</v>
      </c>
      <c r="M306" s="30" t="s">
        <v>1838</v>
      </c>
      <c r="N306" s="30" t="s">
        <v>1838</v>
      </c>
      <c r="O306" s="29" t="s">
        <v>1842</v>
      </c>
      <c r="P306" s="25" t="s">
        <v>1843</v>
      </c>
      <c r="Q306" s="32" t="n">
        <v>-22.2202778483946</v>
      </c>
      <c r="R306" s="32" t="n">
        <v>-54.8249909321505</v>
      </c>
      <c r="S306" s="31" t="s">
        <v>155</v>
      </c>
      <c r="T306" s="33" t="s">
        <v>1844</v>
      </c>
      <c r="U306" s="29" t="n">
        <v>79826080</v>
      </c>
      <c r="V306" s="34" t="s">
        <v>1845</v>
      </c>
      <c r="W306" s="34"/>
      <c r="X306" s="34"/>
      <c r="Y306" s="34"/>
    </row>
    <row r="307" customFormat="false" ht="15" hidden="false" customHeight="true" outlineLevel="0" collapsed="false">
      <c r="A307" s="35" t="s">
        <v>1772</v>
      </c>
      <c r="B307" s="11" t="str">
        <f aca="false">IF(OR(A307="AC",A307="AM",A307="AP",A307="PA",A307="RO",A307="RR",A307="TO"),"Manaus/AM",IF(OR(A307="AL",A307="BA",A307="CE",A307="MA",A307="PB",A307="PE",A307="PI",A307="RN",A307="SE"),"Recife/PE",IF(OR(A307="MT",A307="MS",A307="GO",A307="DF"),"Campo Grande/MS",IF(OR(A307="SC",A307="PR",A307="RS",A307="MG",A307="ES",A307="SP",A307="RJ"),"Curitiba/PR","VERIFICAR UF"))))</f>
        <v>Campo Grande/MS</v>
      </c>
      <c r="C307" s="26"/>
      <c r="D307" s="27"/>
      <c r="E307" s="36" t="n">
        <f aca="false">IFERROR(INDEX('ANEXO IV - Kits por Polo'!$F$2:$F$615,MATCH($M307&amp;"|"&amp;$K307&amp;"|"&amp;$A307&amp;"|"&amp;$J307,'ANEXO IV - Kits por Polo'!$I$2:$I$615,0)),0)</f>
        <v>47</v>
      </c>
      <c r="F307" s="36" t="n">
        <f aca="false">IFERROR(INDEX('ANEXO IV - Kits por Polo'!$G$2:$G$615,MATCH($M307&amp;"|"&amp;$K307&amp;"|"&amp;$A307&amp;"|"&amp;$J307,'ANEXO IV - Kits por Polo'!$I$2:$I$615,0)),0)</f>
        <v>493313</v>
      </c>
      <c r="G307" s="37" t="s">
        <v>1846</v>
      </c>
      <c r="H307" s="36" t="n">
        <f aca="false">IFERROR(INDEX('ANEXO IV - Kits por Polo'!$H$2:$H$615,MATCH($M307&amp;"|"&amp;$K307&amp;"|"&amp;$A307&amp;"|"&amp;$J307,'ANEXO IV - Kits por Polo'!$I$2:$I$615,0)),0)</f>
        <v>2759.51</v>
      </c>
      <c r="I307" s="36" t="n">
        <f aca="false">MAX(F307/1000,H307*0.3)</f>
        <v>827.853</v>
      </c>
      <c r="J307" s="38" t="s">
        <v>1774</v>
      </c>
      <c r="K307" s="39" t="s">
        <v>158</v>
      </c>
      <c r="L307" s="39" t="s">
        <v>159</v>
      </c>
      <c r="M307" s="38" t="s">
        <v>1846</v>
      </c>
      <c r="N307" s="38" t="s">
        <v>1846</v>
      </c>
      <c r="O307" s="37" t="s">
        <v>1847</v>
      </c>
      <c r="P307" s="35" t="s">
        <v>1848</v>
      </c>
      <c r="Q307" s="40" t="n">
        <v>-23.7914425219967</v>
      </c>
      <c r="R307" s="40" t="n">
        <v>-54.5847017547614</v>
      </c>
      <c r="S307" s="39" t="s">
        <v>155</v>
      </c>
      <c r="T307" s="41" t="s">
        <v>1849</v>
      </c>
      <c r="U307" s="37" t="n">
        <v>79985000</v>
      </c>
      <c r="V307" s="42" t="s">
        <v>1850</v>
      </c>
      <c r="W307" s="42"/>
      <c r="X307" s="42"/>
      <c r="Y307" s="42"/>
    </row>
    <row r="308" customFormat="false" ht="15" hidden="false" customHeight="true" outlineLevel="0" collapsed="false">
      <c r="A308" s="25" t="s">
        <v>1772</v>
      </c>
      <c r="B308" s="11" t="str">
        <f aca="false">IF(OR(A308="AC",A308="AM",A308="AP",A308="PA",A308="RO",A308="RR",A308="TO"),"Manaus/AM",IF(OR(A308="AL",A308="BA",A308="CE",A308="MA",A308="PB",A308="PE",A308="PI",A308="RN",A308="SE"),"Recife/PE",IF(OR(A308="MT",A308="MS",A308="GO",A308="DF"),"Campo Grande/MS",IF(OR(A308="SC",A308="PR",A308="RS",A308="MG",A308="ES",A308="SP",A308="RJ"),"Curitiba/PR","VERIFICAR UF"))))</f>
        <v>Campo Grande/MS</v>
      </c>
      <c r="C308" s="26"/>
      <c r="D308" s="27"/>
      <c r="E308" s="28" t="n">
        <f aca="false">IFERROR(INDEX('ANEXO IV - Kits por Polo'!$F$2:$F$615,MATCH($M308&amp;"|"&amp;$K308&amp;"|"&amp;$A308&amp;"|"&amp;$J308,'ANEXO IV - Kits por Polo'!$I$2:$I$615,0)),0)</f>
        <v>87</v>
      </c>
      <c r="F308" s="28" t="n">
        <f aca="false">IFERROR(INDEX('ANEXO IV - Kits por Polo'!$G$2:$G$615,MATCH($M308&amp;"|"&amp;$K308&amp;"|"&amp;$A308&amp;"|"&amp;$J308,'ANEXO IV - Kits por Polo'!$I$2:$I$615,0)),0)</f>
        <v>914164</v>
      </c>
      <c r="G308" s="29" t="s">
        <v>1851</v>
      </c>
      <c r="H308" s="28" t="n">
        <f aca="false">IFERROR(INDEX('ANEXO IV - Kits por Polo'!$H$2:$H$615,MATCH($M308&amp;"|"&amp;$K308&amp;"|"&amp;$A308&amp;"|"&amp;$J308,'ANEXO IV - Kits por Polo'!$I$2:$I$615,0)),0)</f>
        <v>5113.03</v>
      </c>
      <c r="I308" s="28" t="n">
        <f aca="false">MAX(F308/1000,H308*0.3)</f>
        <v>1533.909</v>
      </c>
      <c r="J308" s="30" t="s">
        <v>1774</v>
      </c>
      <c r="K308" s="31" t="s">
        <v>158</v>
      </c>
      <c r="L308" s="31" t="s">
        <v>166</v>
      </c>
      <c r="M308" s="30" t="s">
        <v>1851</v>
      </c>
      <c r="N308" s="30" t="s">
        <v>1851</v>
      </c>
      <c r="O308" s="29" t="s">
        <v>1852</v>
      </c>
      <c r="P308" s="25" t="s">
        <v>1853</v>
      </c>
      <c r="Q308" s="32" t="n">
        <v>-20.2372841818225</v>
      </c>
      <c r="R308" s="32" t="n">
        <v>-56.3870987596796</v>
      </c>
      <c r="S308" s="31" t="s">
        <v>155</v>
      </c>
      <c r="T308" s="33" t="s">
        <v>1854</v>
      </c>
      <c r="U308" s="29" t="n">
        <v>79380000</v>
      </c>
      <c r="V308" s="34" t="s">
        <v>1855</v>
      </c>
      <c r="W308" s="34"/>
      <c r="X308" s="34"/>
      <c r="Y308" s="34"/>
    </row>
    <row r="309" customFormat="false" ht="15" hidden="false" customHeight="true" outlineLevel="0" collapsed="false">
      <c r="A309" s="35" t="s">
        <v>1772</v>
      </c>
      <c r="B309" s="11" t="str">
        <f aca="false">IF(OR(A309="AC",A309="AM",A309="AP",A309="PA",A309="RO",A309="RR",A309="TO"),"Manaus/AM",IF(OR(A309="AL",A309="BA",A309="CE",A309="MA",A309="PB",A309="PE",A309="PI",A309="RN",A309="SE"),"Recife/PE",IF(OR(A309="MT",A309="MS",A309="GO",A309="DF"),"Campo Grande/MS",IF(OR(A309="SC",A309="PR",A309="RS",A309="MG",A309="ES",A309="SP",A309="RJ"),"Curitiba/PR","VERIFICAR UF"))))</f>
        <v>Campo Grande/MS</v>
      </c>
      <c r="C309" s="26"/>
      <c r="D309" s="27"/>
      <c r="E309" s="36" t="n">
        <f aca="false">IFERROR(INDEX('ANEXO IV - Kits por Polo'!$F$2:$F$615,MATCH($M309&amp;"|"&amp;$K309&amp;"|"&amp;$A309&amp;"|"&amp;$J309,'ANEXO IV - Kits por Polo'!$I$2:$I$615,0)),0)</f>
        <v>0</v>
      </c>
      <c r="F309" s="36" t="n">
        <f aca="false">IFERROR(INDEX('ANEXO IV - Kits por Polo'!$G$2:$G$615,MATCH($M309&amp;"|"&amp;$K309&amp;"|"&amp;$A309&amp;"|"&amp;$J309,'ANEXO IV - Kits por Polo'!$I$2:$I$615,0)),0)</f>
        <v>0</v>
      </c>
      <c r="G309" s="37" t="s">
        <v>1856</v>
      </c>
      <c r="H309" s="36" t="n">
        <f aca="false">IFERROR(INDEX('ANEXO IV - Kits por Polo'!$H$2:$H$615,MATCH($M309&amp;"|"&amp;$K309&amp;"|"&amp;$A309&amp;"|"&amp;$J309,'ANEXO IV - Kits por Polo'!$I$2:$I$615,0)),0)</f>
        <v>0</v>
      </c>
      <c r="I309" s="36" t="n">
        <f aca="false">MAX(F309/1000,H309*0.3)</f>
        <v>0</v>
      </c>
      <c r="J309" s="38" t="s">
        <v>1774</v>
      </c>
      <c r="K309" s="39" t="s">
        <v>543</v>
      </c>
      <c r="L309" s="39" t="s">
        <v>166</v>
      </c>
      <c r="M309" s="38" t="s">
        <v>1856</v>
      </c>
      <c r="N309" s="38" t="s">
        <v>1856</v>
      </c>
      <c r="O309" s="37" t="s">
        <v>1857</v>
      </c>
      <c r="P309" s="35" t="s">
        <v>1858</v>
      </c>
      <c r="Q309" s="40" t="n">
        <v>-21.1598525861223</v>
      </c>
      <c r="R309" s="40" t="n">
        <v>-55.8315323549187</v>
      </c>
      <c r="S309" s="39" t="s">
        <v>155</v>
      </c>
      <c r="T309" s="41" t="s">
        <v>1859</v>
      </c>
      <c r="U309" s="37" t="n">
        <v>79220000</v>
      </c>
      <c r="V309" s="42" t="s">
        <v>1860</v>
      </c>
      <c r="W309" s="42"/>
      <c r="X309" s="42"/>
      <c r="Y309" s="42"/>
    </row>
    <row r="310" customFormat="false" ht="15" hidden="false" customHeight="true" outlineLevel="0" collapsed="false">
      <c r="A310" s="25" t="s">
        <v>1772</v>
      </c>
      <c r="B310" s="11" t="str">
        <f aca="false">IF(OR(A310="AC",A310="AM",A310="AP",A310="PA",A310="RO",A310="RR",A310="TO"),"Manaus/AM",IF(OR(A310="AL",A310="BA",A310="CE",A310="MA",A310="PB",A310="PE",A310="PI",A310="RN",A310="SE"),"Recife/PE",IF(OR(A310="MT",A310="MS",A310="GO",A310="DF"),"Campo Grande/MS",IF(OR(A310="SC",A310="PR",A310="RS",A310="MG",A310="ES",A310="SP",A310="RJ"),"Curitiba/PR","VERIFICAR UF"))))</f>
        <v>Campo Grande/MS</v>
      </c>
      <c r="C310" s="26"/>
      <c r="D310" s="27"/>
      <c r="E310" s="28" t="n">
        <f aca="false">IFERROR(INDEX('ANEXO IV - Kits por Polo'!$F$2:$F$615,MATCH($M310&amp;"|"&amp;$K310&amp;"|"&amp;$A310&amp;"|"&amp;$J310,'ANEXO IV - Kits por Polo'!$I$2:$I$615,0)),0)</f>
        <v>50</v>
      </c>
      <c r="F310" s="28" t="n">
        <f aca="false">IFERROR(INDEX('ANEXO IV - Kits por Polo'!$G$2:$G$615,MATCH($M310&amp;"|"&amp;$K310&amp;"|"&amp;$A310&amp;"|"&amp;$J310,'ANEXO IV - Kits por Polo'!$I$2:$I$615,0)),0)</f>
        <v>532000</v>
      </c>
      <c r="G310" s="29" t="s">
        <v>1861</v>
      </c>
      <c r="H310" s="28" t="n">
        <f aca="false">IFERROR(INDEX('ANEXO IV - Kits por Polo'!$H$2:$H$615,MATCH($M310&amp;"|"&amp;$K310&amp;"|"&amp;$A310&amp;"|"&amp;$J310,'ANEXO IV - Kits por Polo'!$I$2:$I$615,0)),0)</f>
        <v>2971.28</v>
      </c>
      <c r="I310" s="28" t="n">
        <f aca="false">MAX(F310/1000,H310*0.3)</f>
        <v>891.384</v>
      </c>
      <c r="J310" s="30" t="s">
        <v>1774</v>
      </c>
      <c r="K310" s="31" t="s">
        <v>158</v>
      </c>
      <c r="L310" s="31" t="s">
        <v>166</v>
      </c>
      <c r="M310" s="30" t="s">
        <v>1861</v>
      </c>
      <c r="N310" s="30" t="s">
        <v>1861</v>
      </c>
      <c r="O310" s="29" t="s">
        <v>1862</v>
      </c>
      <c r="P310" s="25" t="s">
        <v>1863</v>
      </c>
      <c r="Q310" s="32" t="n">
        <v>-23.8879499471295</v>
      </c>
      <c r="R310" s="32" t="n">
        <v>-55.4291703981819</v>
      </c>
      <c r="S310" s="31" t="s">
        <v>155</v>
      </c>
      <c r="T310" s="33" t="s">
        <v>1864</v>
      </c>
      <c r="U310" s="29" t="n">
        <v>79925000</v>
      </c>
      <c r="V310" s="34" t="s">
        <v>1865</v>
      </c>
      <c r="W310" s="34"/>
      <c r="X310" s="34"/>
      <c r="Y310" s="34"/>
    </row>
    <row r="311" customFormat="false" ht="15" hidden="false" customHeight="true" outlineLevel="0" collapsed="false">
      <c r="A311" s="35" t="s">
        <v>1772</v>
      </c>
      <c r="B311" s="11" t="str">
        <f aca="false">IF(OR(A311="AC",A311="AM",A311="AP",A311="PA",A311="RO",A311="RR",A311="TO"),"Manaus/AM",IF(OR(A311="AL",A311="BA",A311="CE",A311="MA",A311="PB",A311="PE",A311="PI",A311="RN",A311="SE"),"Recife/PE",IF(OR(A311="MT",A311="MS",A311="GO",A311="DF"),"Campo Grande/MS",IF(OR(A311="SC",A311="PR",A311="RS",A311="MG",A311="ES",A311="SP",A311="RJ"),"Curitiba/PR","VERIFICAR UF"))))</f>
        <v>Campo Grande/MS</v>
      </c>
      <c r="C311" s="26"/>
      <c r="D311" s="27"/>
      <c r="E311" s="36" t="n">
        <f aca="false">IFERROR(INDEX('ANEXO IV - Kits por Polo'!$F$2:$F$615,MATCH($M311&amp;"|"&amp;$K311&amp;"|"&amp;$A311&amp;"|"&amp;$J311,'ANEXO IV - Kits por Polo'!$I$2:$I$615,0)),0)</f>
        <v>8</v>
      </c>
      <c r="F311" s="36" t="n">
        <f aca="false">IFERROR(INDEX('ANEXO IV - Kits por Polo'!$G$2:$G$615,MATCH($M311&amp;"|"&amp;$K311&amp;"|"&amp;$A311&amp;"|"&amp;$J311,'ANEXO IV - Kits por Polo'!$I$2:$I$615,0)),0)</f>
        <v>55677</v>
      </c>
      <c r="G311" s="37" t="s">
        <v>1838</v>
      </c>
      <c r="H311" s="36" t="n">
        <f aca="false">IFERROR(INDEX('ANEXO IV - Kits por Polo'!$H$2:$H$615,MATCH($M311&amp;"|"&amp;$K311&amp;"|"&amp;$A311&amp;"|"&amp;$J311,'ANEXO IV - Kits por Polo'!$I$2:$I$615,0)),0)</f>
        <v>329.68</v>
      </c>
      <c r="I311" s="36" t="n">
        <f aca="false">MAX(F311/1000,H311*0.3)</f>
        <v>98.904</v>
      </c>
      <c r="J311" s="38" t="s">
        <v>1774</v>
      </c>
      <c r="K311" s="39" t="s">
        <v>1866</v>
      </c>
      <c r="L311" s="39" t="s">
        <v>1866</v>
      </c>
      <c r="M311" s="38" t="s">
        <v>1867</v>
      </c>
      <c r="N311" s="38" t="s">
        <v>1866</v>
      </c>
      <c r="O311" s="37" t="s">
        <v>1868</v>
      </c>
      <c r="P311" s="35" t="s">
        <v>1869</v>
      </c>
      <c r="Q311" s="40" t="n">
        <v>-22.1951204253261</v>
      </c>
      <c r="R311" s="40" t="n">
        <v>-54.7883233206767</v>
      </c>
      <c r="S311" s="39" t="s">
        <v>155</v>
      </c>
      <c r="T311" s="41" t="s">
        <v>1870</v>
      </c>
      <c r="U311" s="37" t="n">
        <v>79804970</v>
      </c>
      <c r="V311" s="42" t="s">
        <v>1871</v>
      </c>
      <c r="W311" s="42"/>
      <c r="X311" s="42"/>
      <c r="Y311" s="42"/>
    </row>
    <row r="312" customFormat="false" ht="15" hidden="false" customHeight="true" outlineLevel="0" collapsed="false">
      <c r="A312" s="25" t="s">
        <v>1772</v>
      </c>
      <c r="B312" s="11" t="str">
        <f aca="false">IF(OR(A312="AC",A312="AM",A312="AP",A312="PA",A312="RO",A312="RR",A312="TO"),"Manaus/AM",IF(OR(A312="AL",A312="BA",A312="CE",A312="MA",A312="PB",A312="PE",A312="PI",A312="RN",A312="SE"),"Recife/PE",IF(OR(A312="MT",A312="MS",A312="GO",A312="DF"),"Campo Grande/MS",IF(OR(A312="SC",A312="PR",A312="RS",A312="MG",A312="ES",A312="SP",A312="RJ"),"Curitiba/PR","VERIFICAR UF"))))</f>
        <v>Campo Grande/MS</v>
      </c>
      <c r="C312" s="26"/>
      <c r="D312" s="27"/>
      <c r="E312" s="28" t="n">
        <f aca="false">IFERROR(INDEX('ANEXO IV - Kits por Polo'!$F$2:$F$615,MATCH($M312&amp;"|"&amp;$K312&amp;"|"&amp;$A312&amp;"|"&amp;$J312,'ANEXO IV - Kits por Polo'!$I$2:$I$615,0)),0)</f>
        <v>69</v>
      </c>
      <c r="F312" s="28" t="n">
        <f aca="false">IFERROR(INDEX('ANEXO IV - Kits por Polo'!$G$2:$G$615,MATCH($M312&amp;"|"&amp;$K312&amp;"|"&amp;$A312&amp;"|"&amp;$J312,'ANEXO IV - Kits por Polo'!$I$2:$I$615,0)),0)</f>
        <v>680900</v>
      </c>
      <c r="G312" s="29" t="s">
        <v>1872</v>
      </c>
      <c r="H312" s="28" t="n">
        <f aca="false">IFERROR(INDEX('ANEXO IV - Kits por Polo'!$H$2:$H$615,MATCH($M312&amp;"|"&amp;$K312&amp;"|"&amp;$A312&amp;"|"&amp;$J312,'ANEXO IV - Kits por Polo'!$I$2:$I$615,0)),0)</f>
        <v>3833.895</v>
      </c>
      <c r="I312" s="28" t="n">
        <f aca="false">MAX(F312/1000,H312*0.3)</f>
        <v>1150.1685</v>
      </c>
      <c r="J312" s="30" t="s">
        <v>1774</v>
      </c>
      <c r="K312" s="31" t="s">
        <v>158</v>
      </c>
      <c r="L312" s="31" t="s">
        <v>166</v>
      </c>
      <c r="M312" s="30" t="s">
        <v>1872</v>
      </c>
      <c r="N312" s="30" t="s">
        <v>1872</v>
      </c>
      <c r="O312" s="29" t="s">
        <v>1873</v>
      </c>
      <c r="P312" s="25" t="s">
        <v>1874</v>
      </c>
      <c r="Q312" s="32" t="n">
        <v>-20.9326678659622</v>
      </c>
      <c r="R312" s="32" t="n">
        <v>-54.9617194613174</v>
      </c>
      <c r="S312" s="31" t="s">
        <v>155</v>
      </c>
      <c r="T312" s="33" t="s">
        <v>1875</v>
      </c>
      <c r="U312" s="29" t="n">
        <v>79170000</v>
      </c>
      <c r="V312" s="34" t="s">
        <v>1876</v>
      </c>
      <c r="W312" s="34"/>
      <c r="X312" s="34"/>
      <c r="Y312" s="34"/>
    </row>
    <row r="313" customFormat="false" ht="15" hidden="false" customHeight="true" outlineLevel="0" collapsed="false">
      <c r="A313" s="35" t="s">
        <v>1772</v>
      </c>
      <c r="B313" s="11" t="str">
        <f aca="false">IF(OR(A313="AC",A313="AM",A313="AP",A313="PA",A313="RO",A313="RR",A313="TO"),"Manaus/AM",IF(OR(A313="AL",A313="BA",A313="CE",A313="MA",A313="PB",A313="PE",A313="PI",A313="RN",A313="SE"),"Recife/PE",IF(OR(A313="MT",A313="MS",A313="GO",A313="DF"),"Campo Grande/MS",IF(OR(A313="SC",A313="PR",A313="RS",A313="MG",A313="ES",A313="SP",A313="RJ"),"Curitiba/PR","VERIFICAR UF"))))</f>
        <v>Campo Grande/MS</v>
      </c>
      <c r="C313" s="26"/>
      <c r="D313" s="27"/>
      <c r="E313" s="36" t="n">
        <f aca="false">IFERROR(INDEX('ANEXO IV - Kits por Polo'!$F$2:$F$615,MATCH($M313&amp;"|"&amp;$K313&amp;"|"&amp;$A313&amp;"|"&amp;$J313,'ANEXO IV - Kits por Polo'!$I$2:$I$615,0)),0)</f>
        <v>32</v>
      </c>
      <c r="F313" s="36" t="n">
        <f aca="false">IFERROR(INDEX('ANEXO IV - Kits por Polo'!$G$2:$G$615,MATCH($M313&amp;"|"&amp;$K313&amp;"|"&amp;$A313&amp;"|"&amp;$J313,'ANEXO IV - Kits por Polo'!$I$2:$I$615,0)),0)</f>
        <v>329558</v>
      </c>
      <c r="G313" s="37" t="s">
        <v>1877</v>
      </c>
      <c r="H313" s="36" t="n">
        <f aca="false">IFERROR(INDEX('ANEXO IV - Kits por Polo'!$H$2:$H$615,MATCH($M313&amp;"|"&amp;$K313&amp;"|"&amp;$A313&amp;"|"&amp;$J313,'ANEXO IV - Kits por Polo'!$I$2:$I$615,0)),0)</f>
        <v>1847.56</v>
      </c>
      <c r="I313" s="36" t="n">
        <f aca="false">MAX(F313/1000,H313*0.3)</f>
        <v>554.268</v>
      </c>
      <c r="J313" s="38" t="s">
        <v>1774</v>
      </c>
      <c r="K313" s="39" t="s">
        <v>158</v>
      </c>
      <c r="L313" s="39" t="s">
        <v>166</v>
      </c>
      <c r="M313" s="38" t="s">
        <v>1877</v>
      </c>
      <c r="N313" s="38" t="s">
        <v>1877</v>
      </c>
      <c r="O313" s="37" t="s">
        <v>1878</v>
      </c>
      <c r="P313" s="35" t="s">
        <v>1879</v>
      </c>
      <c r="Q313" s="40" t="n">
        <v>-23.6407883859183</v>
      </c>
      <c r="R313" s="40" t="n">
        <v>-55.0217572410487</v>
      </c>
      <c r="S313" s="39" t="s">
        <v>155</v>
      </c>
      <c r="T313" s="41" t="s">
        <v>1880</v>
      </c>
      <c r="U313" s="37" t="n">
        <v>79975000</v>
      </c>
      <c r="V313" s="42" t="s">
        <v>1881</v>
      </c>
      <c r="W313" s="42"/>
      <c r="X313" s="42"/>
      <c r="Y313" s="42"/>
    </row>
    <row r="314" customFormat="false" ht="15" hidden="false" customHeight="true" outlineLevel="0" collapsed="false">
      <c r="A314" s="25" t="s">
        <v>1882</v>
      </c>
      <c r="B314" s="11" t="str">
        <f aca="false">IF(OR(A314="AC",A314="AM",A314="AP",A314="PA",A314="RO",A314="RR",A314="TO"),"Manaus/AM",IF(OR(A314="AL",A314="BA",A314="CE",A314="MA",A314="PB",A314="PE",A314="PI",A314="RN",A314="SE"),"Recife/PE",IF(OR(A314="MT",A314="MS",A314="GO",A314="DF"),"Campo Grande/MS",IF(OR(A314="SC",A314="PR",A314="RS",A314="MG",A314="ES",A314="SP",A314="RJ"),"Curitiba/PR","VERIFICAR UF"))))</f>
        <v>Campo Grande/MS</v>
      </c>
      <c r="C314" s="26"/>
      <c r="D314" s="27"/>
      <c r="E314" s="28" t="n">
        <f aca="false">IFERROR(INDEX('ANEXO IV - Kits por Polo'!$F$2:$F$615,MATCH($M314&amp;"|"&amp;$K314&amp;"|"&amp;$A314&amp;"|"&amp;$J314,'ANEXO IV - Kits por Polo'!$I$2:$I$615,0)),0)</f>
        <v>38</v>
      </c>
      <c r="F314" s="28" t="n">
        <f aca="false">IFERROR(INDEX('ANEXO IV - Kits por Polo'!$G$2:$G$615,MATCH($M314&amp;"|"&amp;$K314&amp;"|"&amp;$A314&amp;"|"&amp;$J314,'ANEXO IV - Kits por Polo'!$I$2:$I$615,0)),0)</f>
        <v>364237</v>
      </c>
      <c r="G314" s="29" t="s">
        <v>1883</v>
      </c>
      <c r="H314" s="28" t="n">
        <f aca="false">IFERROR(INDEX('ANEXO IV - Kits por Polo'!$H$2:$H$615,MATCH($M314&amp;"|"&amp;$K314&amp;"|"&amp;$A314&amp;"|"&amp;$J314,'ANEXO IV - Kits por Polo'!$I$2:$I$615,0)),0)</f>
        <v>2056.925</v>
      </c>
      <c r="I314" s="28" t="n">
        <f aca="false">MAX(F314/1000,H314*0.3)</f>
        <v>617.0775</v>
      </c>
      <c r="J314" s="30" t="s">
        <v>1506</v>
      </c>
      <c r="K314" s="31" t="s">
        <v>158</v>
      </c>
      <c r="L314" s="31" t="s">
        <v>166</v>
      </c>
      <c r="M314" s="30" t="s">
        <v>1883</v>
      </c>
      <c r="N314" s="30" t="s">
        <v>1883</v>
      </c>
      <c r="O314" s="29" t="s">
        <v>1884</v>
      </c>
      <c r="P314" s="25" t="s">
        <v>1885</v>
      </c>
      <c r="Q314" s="32" t="n">
        <v>-10.6456554886366</v>
      </c>
      <c r="R314" s="32" t="n">
        <v>-51.5752543865066</v>
      </c>
      <c r="S314" s="31" t="s">
        <v>235</v>
      </c>
      <c r="T314" s="33" t="s">
        <v>1886</v>
      </c>
      <c r="U314" s="29" t="n">
        <v>78652000</v>
      </c>
      <c r="V314" s="34" t="s">
        <v>1887</v>
      </c>
      <c r="W314" s="34"/>
      <c r="X314" s="34"/>
      <c r="Y314" s="34"/>
    </row>
    <row r="315" customFormat="false" ht="15" hidden="false" customHeight="true" outlineLevel="0" collapsed="false">
      <c r="A315" s="35" t="s">
        <v>1882</v>
      </c>
      <c r="B315" s="11" t="str">
        <f aca="false">IF(OR(A315="AC",A315="AM",A315="AP",A315="PA",A315="RO",A315="RR",A315="TO"),"Manaus/AM",IF(OR(A315="AL",A315="BA",A315="CE",A315="MA",A315="PB",A315="PE",A315="PI",A315="RN",A315="SE"),"Recife/PE",IF(OR(A315="MT",A315="MS",A315="GO",A315="DF"),"Campo Grande/MS",IF(OR(A315="SC",A315="PR",A315="RS",A315="MG",A315="ES",A315="SP",A315="RJ"),"Curitiba/PR","VERIFICAR UF"))))</f>
        <v>Campo Grande/MS</v>
      </c>
      <c r="C315" s="26"/>
      <c r="D315" s="27"/>
      <c r="E315" s="36" t="n">
        <f aca="false">IFERROR(INDEX('ANEXO IV - Kits por Polo'!$F$2:$F$615,MATCH($M315&amp;"|"&amp;$K315&amp;"|"&amp;$A315&amp;"|"&amp;$J315,'ANEXO IV - Kits por Polo'!$I$2:$I$615,0)),0)</f>
        <v>37</v>
      </c>
      <c r="F315" s="36" t="n">
        <f aca="false">IFERROR(INDEX('ANEXO IV - Kits por Polo'!$G$2:$G$615,MATCH($M315&amp;"|"&amp;$K315&amp;"|"&amp;$A315&amp;"|"&amp;$J315,'ANEXO IV - Kits por Polo'!$I$2:$I$615,0)),0)</f>
        <v>370292</v>
      </c>
      <c r="G315" s="37" t="s">
        <v>1888</v>
      </c>
      <c r="H315" s="36" t="n">
        <f aca="false">IFERROR(INDEX('ANEXO IV - Kits por Polo'!$H$2:$H$615,MATCH($M315&amp;"|"&amp;$K315&amp;"|"&amp;$A315&amp;"|"&amp;$J315,'ANEXO IV - Kits por Polo'!$I$2:$I$615,0)),0)</f>
        <v>2082.99</v>
      </c>
      <c r="I315" s="36" t="n">
        <f aca="false">MAX(F315/1000,H315*0.3)</f>
        <v>624.897</v>
      </c>
      <c r="J315" s="38" t="s">
        <v>1506</v>
      </c>
      <c r="K315" s="39" t="s">
        <v>158</v>
      </c>
      <c r="L315" s="39" t="s">
        <v>166</v>
      </c>
      <c r="M315" s="38" t="s">
        <v>1888</v>
      </c>
      <c r="N315" s="38" t="s">
        <v>1889</v>
      </c>
      <c r="O315" s="37" t="s">
        <v>1890</v>
      </c>
      <c r="P315" s="35" t="s">
        <v>1891</v>
      </c>
      <c r="Q315" s="40" t="n">
        <v>-10.4690666812317</v>
      </c>
      <c r="R315" s="40" t="n">
        <v>-50.5109213816916</v>
      </c>
      <c r="S315" s="39" t="s">
        <v>235</v>
      </c>
      <c r="T315" s="41" t="s">
        <v>1892</v>
      </c>
      <c r="U315" s="37" t="n">
        <v>78650000</v>
      </c>
      <c r="V315" s="42" t="s">
        <v>1893</v>
      </c>
      <c r="W315" s="42"/>
      <c r="X315" s="42"/>
      <c r="Y315" s="42"/>
    </row>
    <row r="316" customFormat="false" ht="15" hidden="false" customHeight="true" outlineLevel="0" collapsed="false">
      <c r="A316" s="25" t="s">
        <v>1882</v>
      </c>
      <c r="B316" s="11" t="str">
        <f aca="false">IF(OR(A316="AC",A316="AM",A316="AP",A316="PA",A316="RO",A316="RR",A316="TO"),"Manaus/AM",IF(OR(A316="AL",A316="BA",A316="CE",A316="MA",A316="PB",A316="PE",A316="PI",A316="RN",A316="SE"),"Recife/PE",IF(OR(A316="MT",A316="MS",A316="GO",A316="DF"),"Campo Grande/MS",IF(OR(A316="SC",A316="PR",A316="RS",A316="MG",A316="ES",A316="SP",A316="RJ"),"Curitiba/PR","VERIFICAR UF"))))</f>
        <v>Campo Grande/MS</v>
      </c>
      <c r="C316" s="26"/>
      <c r="D316" s="27"/>
      <c r="E316" s="28" t="n">
        <f aca="false">IFERROR(INDEX('ANEXO IV - Kits por Polo'!$F$2:$F$615,MATCH($M316&amp;"|"&amp;$K316&amp;"|"&amp;$A316&amp;"|"&amp;$J316,'ANEXO IV - Kits por Polo'!$I$2:$I$615,0)),0)</f>
        <v>20</v>
      </c>
      <c r="F316" s="28" t="n">
        <f aca="false">IFERROR(INDEX('ANEXO IV - Kits por Polo'!$G$2:$G$615,MATCH($M316&amp;"|"&amp;$K316&amp;"|"&amp;$A316&amp;"|"&amp;$J316,'ANEXO IV - Kits por Polo'!$I$2:$I$615,0)),0)</f>
        <v>179390</v>
      </c>
      <c r="G316" s="29" t="s">
        <v>1894</v>
      </c>
      <c r="H316" s="28" t="n">
        <f aca="false">IFERROR(INDEX('ANEXO IV - Kits por Polo'!$H$2:$H$615,MATCH($M316&amp;"|"&amp;$K316&amp;"|"&amp;$A316&amp;"|"&amp;$J316,'ANEXO IV - Kits por Polo'!$I$2:$I$615,0)),0)</f>
        <v>1023.425</v>
      </c>
      <c r="I316" s="28" t="n">
        <f aca="false">MAX(F316/1000,H316*0.3)</f>
        <v>307.0275</v>
      </c>
      <c r="J316" s="30" t="s">
        <v>1506</v>
      </c>
      <c r="K316" s="31" t="s">
        <v>136</v>
      </c>
      <c r="L316" s="31" t="s">
        <v>152</v>
      </c>
      <c r="M316" s="30" t="s">
        <v>1894</v>
      </c>
      <c r="N316" s="30" t="s">
        <v>1895</v>
      </c>
      <c r="O316" s="29" t="n">
        <v>6989446</v>
      </c>
      <c r="P316" s="25" t="s">
        <v>1896</v>
      </c>
      <c r="Q316" s="32" t="n">
        <v>-11.6159942453633</v>
      </c>
      <c r="R316" s="32" t="n">
        <v>-50.6630639576711</v>
      </c>
      <c r="S316" s="31" t="s">
        <v>155</v>
      </c>
      <c r="T316" s="33" t="s">
        <v>1897</v>
      </c>
      <c r="U316" s="29" t="n">
        <v>78670000</v>
      </c>
      <c r="V316" s="34" t="s">
        <v>1898</v>
      </c>
      <c r="W316" s="34"/>
      <c r="X316" s="34"/>
      <c r="Y316" s="34"/>
    </row>
    <row r="317" customFormat="false" ht="15" hidden="false" customHeight="true" outlineLevel="0" collapsed="false">
      <c r="A317" s="35" t="s">
        <v>1882</v>
      </c>
      <c r="B317" s="11" t="str">
        <f aca="false">IF(OR(A317="AC",A317="AM",A317="AP",A317="PA",A317="RO",A317="RR",A317="TO"),"Manaus/AM",IF(OR(A317="AL",A317="BA",A317="CE",A317="MA",A317="PB",A317="PE",A317="PI",A317="RN",A317="SE"),"Recife/PE",IF(OR(A317="MT",A317="MS",A317="GO",A317="DF"),"Campo Grande/MS",IF(OR(A317="SC",A317="PR",A317="RS",A317="MG",A317="ES",A317="SP",A317="RJ"),"Curitiba/PR","VERIFICAR UF"))))</f>
        <v>Campo Grande/MS</v>
      </c>
      <c r="C317" s="26"/>
      <c r="D317" s="27"/>
      <c r="E317" s="36" t="n">
        <f aca="false">IFERROR(INDEX('ANEXO IV - Kits por Polo'!$F$2:$F$615,MATCH($M317&amp;"|"&amp;$K317&amp;"|"&amp;$A317&amp;"|"&amp;$J317,'ANEXO IV - Kits por Polo'!$I$2:$I$615,0)),0)</f>
        <v>65</v>
      </c>
      <c r="F317" s="36" t="n">
        <f aca="false">IFERROR(INDEX('ANEXO IV - Kits por Polo'!$G$2:$G$615,MATCH($M317&amp;"|"&amp;$K317&amp;"|"&amp;$A317&amp;"|"&amp;$J317,'ANEXO IV - Kits por Polo'!$I$2:$I$615,0)),0)</f>
        <v>636395</v>
      </c>
      <c r="G317" s="37" t="s">
        <v>1894</v>
      </c>
      <c r="H317" s="36" t="n">
        <f aca="false">IFERROR(INDEX('ANEXO IV - Kits por Polo'!$H$2:$H$615,MATCH($M317&amp;"|"&amp;$K317&amp;"|"&amp;$A317&amp;"|"&amp;$J317,'ANEXO IV - Kits por Polo'!$I$2:$I$615,0)),0)</f>
        <v>3589.43</v>
      </c>
      <c r="I317" s="36" t="n">
        <f aca="false">MAX(F317/1000,H317*0.3)</f>
        <v>1076.829</v>
      </c>
      <c r="J317" s="38" t="s">
        <v>1506</v>
      </c>
      <c r="K317" s="39" t="s">
        <v>158</v>
      </c>
      <c r="L317" s="39" t="s">
        <v>166</v>
      </c>
      <c r="M317" s="38" t="s">
        <v>1894</v>
      </c>
      <c r="N317" s="38" t="s">
        <v>1894</v>
      </c>
      <c r="O317" s="37" t="s">
        <v>1899</v>
      </c>
      <c r="P317" s="35" t="s">
        <v>1900</v>
      </c>
      <c r="Q317" s="40" t="n">
        <v>-11.6160504848342</v>
      </c>
      <c r="R317" s="40" t="n">
        <v>-50.6620828246547</v>
      </c>
      <c r="S317" s="39" t="s">
        <v>500</v>
      </c>
      <c r="T317" s="41" t="s">
        <v>1901</v>
      </c>
      <c r="U317" s="37" t="n">
        <v>78670000</v>
      </c>
      <c r="V317" s="42" t="s">
        <v>1902</v>
      </c>
      <c r="W317" s="42"/>
      <c r="X317" s="42"/>
      <c r="Y317" s="42"/>
    </row>
    <row r="318" customFormat="false" ht="15" hidden="false" customHeight="true" outlineLevel="0" collapsed="false">
      <c r="A318" s="25" t="s">
        <v>1882</v>
      </c>
      <c r="B318" s="11" t="str">
        <f aca="false">IF(OR(A318="AC",A318="AM",A318="AP",A318="PA",A318="RO",A318="RR",A318="TO"),"Manaus/AM",IF(OR(A318="AL",A318="BA",A318="CE",A318="MA",A318="PB",A318="PE",A318="PI",A318="RN",A318="SE"),"Recife/PE",IF(OR(A318="MT",A318="MS",A318="GO",A318="DF"),"Campo Grande/MS",IF(OR(A318="SC",A318="PR",A318="RS",A318="MG",A318="ES",A318="SP",A318="RJ"),"Curitiba/PR","VERIFICAR UF"))))</f>
        <v>Campo Grande/MS</v>
      </c>
      <c r="C318" s="26"/>
      <c r="D318" s="27"/>
      <c r="E318" s="28" t="n">
        <f aca="false">IFERROR(INDEX('ANEXO IV - Kits por Polo'!$F$2:$F$615,MATCH($M318&amp;"|"&amp;$K318&amp;"|"&amp;$A318&amp;"|"&amp;$J318,'ANEXO IV - Kits por Polo'!$I$2:$I$615,0)),0)</f>
        <v>0</v>
      </c>
      <c r="F318" s="28" t="n">
        <f aca="false">IFERROR(INDEX('ANEXO IV - Kits por Polo'!$G$2:$G$615,MATCH($M318&amp;"|"&amp;$K318&amp;"|"&amp;$A318&amp;"|"&amp;$J318,'ANEXO IV - Kits por Polo'!$I$2:$I$615,0)),0)</f>
        <v>0</v>
      </c>
      <c r="G318" s="29" t="s">
        <v>1903</v>
      </c>
      <c r="H318" s="28" t="n">
        <f aca="false">IFERROR(INDEX('ANEXO IV - Kits por Polo'!$H$2:$H$615,MATCH($M318&amp;"|"&amp;$K318&amp;"|"&amp;$A318&amp;"|"&amp;$J318,'ANEXO IV - Kits por Polo'!$I$2:$I$615,0)),0)</f>
        <v>0</v>
      </c>
      <c r="I318" s="28" t="n">
        <f aca="false">MAX(F318/1000,H318*0.3)</f>
        <v>0</v>
      </c>
      <c r="J318" s="30" t="s">
        <v>1904</v>
      </c>
      <c r="K318" s="31" t="s">
        <v>158</v>
      </c>
      <c r="L318" s="31" t="s">
        <v>159</v>
      </c>
      <c r="M318" s="30" t="s">
        <v>1905</v>
      </c>
      <c r="N318" s="30" t="s">
        <v>1905</v>
      </c>
      <c r="O318" s="29" t="s">
        <v>1906</v>
      </c>
      <c r="P318" s="25" t="s">
        <v>1907</v>
      </c>
      <c r="Q318" s="32" t="n">
        <v>-13.6422394380814</v>
      </c>
      <c r="R318" s="32" t="n">
        <v>-58.2886953396425</v>
      </c>
      <c r="S318" s="31" t="s">
        <v>155</v>
      </c>
      <c r="T318" s="33" t="s">
        <v>1908</v>
      </c>
      <c r="U318" s="29" t="n">
        <v>78360000</v>
      </c>
      <c r="V318" s="34" t="s">
        <v>1909</v>
      </c>
      <c r="W318" s="34"/>
      <c r="X318" s="34"/>
      <c r="Y318" s="34"/>
    </row>
    <row r="319" customFormat="false" ht="15" hidden="false" customHeight="true" outlineLevel="0" collapsed="false">
      <c r="A319" s="35" t="s">
        <v>1882</v>
      </c>
      <c r="B319" s="11" t="str">
        <f aca="false">IF(OR(A319="AC",A319="AM",A319="AP",A319="PA",A319="RO",A319="RR",A319="TO"),"Manaus/AM",IF(OR(A319="AL",A319="BA",A319="CE",A319="MA",A319="PB",A319="PE",A319="PI",A319="RN",A319="SE"),"Recife/PE",IF(OR(A319="MT",A319="MS",A319="GO",A319="DF"),"Campo Grande/MS",IF(OR(A319="SC",A319="PR",A319="RS",A319="MG",A319="ES",A319="SP",A319="RJ"),"Curitiba/PR","VERIFICAR UF"))))</f>
        <v>Campo Grande/MS</v>
      </c>
      <c r="C319" s="26"/>
      <c r="D319" s="27"/>
      <c r="E319" s="36" t="n">
        <f aca="false">IFERROR(INDEX('ANEXO IV - Kits por Polo'!$F$2:$F$615,MATCH($M319&amp;"|"&amp;$K319&amp;"|"&amp;$A319&amp;"|"&amp;$J319,'ANEXO IV - Kits por Polo'!$I$2:$I$615,0)),0)</f>
        <v>15</v>
      </c>
      <c r="F319" s="36" t="n">
        <f aca="false">IFERROR(INDEX('ANEXO IV - Kits por Polo'!$G$2:$G$615,MATCH($M319&amp;"|"&amp;$K319&amp;"|"&amp;$A319&amp;"|"&amp;$J319,'ANEXO IV - Kits por Polo'!$I$2:$I$615,0)),0)</f>
        <v>104396</v>
      </c>
      <c r="G319" s="37" t="s">
        <v>1910</v>
      </c>
      <c r="H319" s="36" t="n">
        <f aca="false">IFERROR(INDEX('ANEXO IV - Kits por Polo'!$H$2:$H$615,MATCH($M319&amp;"|"&amp;$K319&amp;"|"&amp;$A319&amp;"|"&amp;$J319,'ANEXO IV - Kits por Polo'!$I$2:$I$615,0)),0)</f>
        <v>618.15</v>
      </c>
      <c r="I319" s="36" t="n">
        <f aca="false">MAX(F319/1000,H319*0.3)</f>
        <v>185.445</v>
      </c>
      <c r="J319" s="38" t="s">
        <v>1904</v>
      </c>
      <c r="K319" s="39" t="s">
        <v>187</v>
      </c>
      <c r="L319" s="39" t="s">
        <v>187</v>
      </c>
      <c r="M319" s="38" t="s">
        <v>1910</v>
      </c>
      <c r="N319" s="38" t="s">
        <v>1911</v>
      </c>
      <c r="O319" s="37" t="s">
        <v>1912</v>
      </c>
      <c r="P319" s="35" t="s">
        <v>1913</v>
      </c>
      <c r="Q319" s="40" t="n">
        <v>-12.1237117702755</v>
      </c>
      <c r="R319" s="40" t="n">
        <v>-58.0007529258728</v>
      </c>
      <c r="S319" s="39" t="s">
        <v>155</v>
      </c>
      <c r="T319" s="41" t="s">
        <v>1914</v>
      </c>
      <c r="U319" s="37" t="n">
        <v>78350000</v>
      </c>
      <c r="V319" s="42" t="s">
        <v>1915</v>
      </c>
      <c r="W319" s="42"/>
      <c r="X319" s="42"/>
      <c r="Y319" s="42"/>
    </row>
    <row r="320" customFormat="false" ht="15" hidden="false" customHeight="true" outlineLevel="0" collapsed="false">
      <c r="A320" s="25" t="s">
        <v>1882</v>
      </c>
      <c r="B320" s="11" t="str">
        <f aca="false">IF(OR(A320="AC",A320="AM",A320="AP",A320="PA",A320="RO",A320="RR",A320="TO"),"Manaus/AM",IF(OR(A320="AL",A320="BA",A320="CE",A320="MA",A320="PB",A320="PE",A320="PI",A320="RN",A320="SE"),"Recife/PE",IF(OR(A320="MT",A320="MS",A320="GO",A320="DF"),"Campo Grande/MS",IF(OR(A320="SC",A320="PR",A320="RS",A320="MG",A320="ES",A320="SP",A320="RJ"),"Curitiba/PR","VERIFICAR UF"))))</f>
        <v>Campo Grande/MS</v>
      </c>
      <c r="C320" s="26"/>
      <c r="D320" s="27"/>
      <c r="E320" s="28" t="n">
        <f aca="false">IFERROR(INDEX('ANEXO IV - Kits por Polo'!$F$2:$F$615,MATCH($M320&amp;"|"&amp;$K320&amp;"|"&amp;$A320&amp;"|"&amp;$J320,'ANEXO IV - Kits por Polo'!$I$2:$I$615,0)),0)</f>
        <v>55</v>
      </c>
      <c r="F320" s="28" t="n">
        <f aca="false">IFERROR(INDEX('ANEXO IV - Kits por Polo'!$G$2:$G$615,MATCH($M320&amp;"|"&amp;$K320&amp;"|"&amp;$A320&amp;"|"&amp;$J320,'ANEXO IV - Kits por Polo'!$I$2:$I$615,0)),0)</f>
        <v>554926</v>
      </c>
      <c r="G320" s="29" t="s">
        <v>1910</v>
      </c>
      <c r="H320" s="28" t="n">
        <f aca="false">IFERROR(INDEX('ANEXO IV - Kits por Polo'!$H$2:$H$615,MATCH($M320&amp;"|"&amp;$K320&amp;"|"&amp;$A320&amp;"|"&amp;$J320,'ANEXO IV - Kits por Polo'!$I$2:$I$615,0)),0)</f>
        <v>3118.57</v>
      </c>
      <c r="I320" s="28" t="n">
        <f aca="false">MAX(F320/1000,H320*0.3)</f>
        <v>935.571</v>
      </c>
      <c r="J320" s="30" t="s">
        <v>1904</v>
      </c>
      <c r="K320" s="31" t="s">
        <v>158</v>
      </c>
      <c r="L320" s="31" t="s">
        <v>166</v>
      </c>
      <c r="M320" s="30" t="s">
        <v>1910</v>
      </c>
      <c r="N320" s="30" t="s">
        <v>1910</v>
      </c>
      <c r="O320" s="29" t="s">
        <v>1916</v>
      </c>
      <c r="P320" s="25" t="s">
        <v>1917</v>
      </c>
      <c r="Q320" s="32" t="n">
        <v>-12.1242910111902</v>
      </c>
      <c r="R320" s="32" t="n">
        <v>-57.9994958674573</v>
      </c>
      <c r="S320" s="31" t="s">
        <v>155</v>
      </c>
      <c r="T320" s="33" t="s">
        <v>1918</v>
      </c>
      <c r="U320" s="29" t="n">
        <v>78350000</v>
      </c>
      <c r="V320" s="34" t="s">
        <v>1919</v>
      </c>
      <c r="W320" s="34"/>
      <c r="X320" s="34"/>
      <c r="Y320" s="34"/>
    </row>
    <row r="321" customFormat="false" ht="15" hidden="false" customHeight="true" outlineLevel="0" collapsed="false">
      <c r="A321" s="35" t="s">
        <v>1882</v>
      </c>
      <c r="B321" s="11" t="str">
        <f aca="false">IF(OR(A321="AC",A321="AM",A321="AP",A321="PA",A321="RO",A321="RR",A321="TO"),"Manaus/AM",IF(OR(A321="AL",A321="BA",A321="CE",A321="MA",A321="PB",A321="PE",A321="PI",A321="RN",A321="SE"),"Recife/PE",IF(OR(A321="MT",A321="MS",A321="GO",A321="DF"),"Campo Grande/MS",IF(OR(A321="SC",A321="PR",A321="RS",A321="MG",A321="ES",A321="SP",A321="RJ"),"Curitiba/PR","VERIFICAR UF"))))</f>
        <v>Campo Grande/MS</v>
      </c>
      <c r="C321" s="26"/>
      <c r="D321" s="27"/>
      <c r="E321" s="36" t="n">
        <f aca="false">IFERROR(INDEX('ANEXO IV - Kits por Polo'!$F$2:$F$615,MATCH($M321&amp;"|"&amp;$K321&amp;"|"&amp;$A321&amp;"|"&amp;$J321,'ANEXO IV - Kits por Polo'!$I$2:$I$615,0)),0)</f>
        <v>18</v>
      </c>
      <c r="F321" s="36" t="n">
        <f aca="false">IFERROR(INDEX('ANEXO IV - Kits por Polo'!$G$2:$G$615,MATCH($M321&amp;"|"&amp;$K321&amp;"|"&amp;$A321&amp;"|"&amp;$J321,'ANEXO IV - Kits por Polo'!$I$2:$I$615,0)),0)</f>
        <v>190570</v>
      </c>
      <c r="G321" s="37" t="s">
        <v>1920</v>
      </c>
      <c r="H321" s="36" t="n">
        <f aca="false">IFERROR(INDEX('ANEXO IV - Kits por Polo'!$H$2:$H$615,MATCH($M321&amp;"|"&amp;$K321&amp;"|"&amp;$A321&amp;"|"&amp;$J321,'ANEXO IV - Kits por Polo'!$I$2:$I$615,0)),0)</f>
        <v>1064.96</v>
      </c>
      <c r="I321" s="36" t="n">
        <f aca="false">MAX(F321/1000,H321*0.3)</f>
        <v>319.488</v>
      </c>
      <c r="J321" s="38" t="s">
        <v>1904</v>
      </c>
      <c r="K321" s="39" t="s">
        <v>158</v>
      </c>
      <c r="L321" s="39" t="s">
        <v>159</v>
      </c>
      <c r="M321" s="38" t="s">
        <v>1921</v>
      </c>
      <c r="N321" s="38" t="s">
        <v>1922</v>
      </c>
      <c r="O321" s="37" t="s">
        <v>1923</v>
      </c>
      <c r="P321" s="35" t="s">
        <v>1924</v>
      </c>
      <c r="Q321" s="40" t="n">
        <v>-16.2389472222222</v>
      </c>
      <c r="R321" s="40" t="n">
        <v>-59.4487666666667</v>
      </c>
      <c r="S321" s="39" t="s">
        <v>155</v>
      </c>
      <c r="T321" s="41" t="s">
        <v>1925</v>
      </c>
      <c r="U321" s="37" t="n">
        <v>78240000</v>
      </c>
      <c r="V321" s="42" t="s">
        <v>1926</v>
      </c>
      <c r="W321" s="42"/>
      <c r="X321" s="42"/>
      <c r="Y321" s="42"/>
    </row>
    <row r="322" customFormat="false" ht="15" hidden="false" customHeight="true" outlineLevel="0" collapsed="false">
      <c r="A322" s="25" t="s">
        <v>1882</v>
      </c>
      <c r="B322" s="11" t="str">
        <f aca="false">IF(OR(A322="AC",A322="AM",A322="AP",A322="PA",A322="RO",A322="RR",A322="TO"),"Manaus/AM",IF(OR(A322="AL",A322="BA",A322="CE",A322="MA",A322="PB",A322="PE",A322="PI",A322="RN",A322="SE"),"Recife/PE",IF(OR(A322="MT",A322="MS",A322="GO",A322="DF"),"Campo Grande/MS",IF(OR(A322="SC",A322="PR",A322="RS",A322="MG",A322="ES",A322="SP",A322="RJ"),"Curitiba/PR","VERIFICAR UF"))))</f>
        <v>Campo Grande/MS</v>
      </c>
      <c r="C322" s="26"/>
      <c r="D322" s="27"/>
      <c r="E322" s="28" t="n">
        <f aca="false">IFERROR(INDEX('ANEXO IV - Kits por Polo'!$F$2:$F$615,MATCH($M322&amp;"|"&amp;$K322&amp;"|"&amp;$A322&amp;"|"&amp;$J322,'ANEXO IV - Kits por Polo'!$I$2:$I$615,0)),0)</f>
        <v>69</v>
      </c>
      <c r="F322" s="28" t="n">
        <f aca="false">IFERROR(INDEX('ANEXO IV - Kits por Polo'!$G$2:$G$615,MATCH($M322&amp;"|"&amp;$K322&amp;"|"&amp;$A322&amp;"|"&amp;$J322,'ANEXO IV - Kits por Polo'!$I$2:$I$615,0)),0)</f>
        <v>729531</v>
      </c>
      <c r="G322" s="29" t="s">
        <v>1927</v>
      </c>
      <c r="H322" s="28" t="n">
        <f aca="false">IFERROR(INDEX('ANEXO IV - Kits por Polo'!$H$2:$H$615,MATCH($M322&amp;"|"&amp;$K322&amp;"|"&amp;$A322&amp;"|"&amp;$J322,'ANEXO IV - Kits por Polo'!$I$2:$I$615,0)),0)</f>
        <v>4077.45</v>
      </c>
      <c r="I322" s="28" t="n">
        <f aca="false">MAX(F322/1000,H322*0.3)</f>
        <v>1223.235</v>
      </c>
      <c r="J322" s="30" t="s">
        <v>1904</v>
      </c>
      <c r="K322" s="31" t="s">
        <v>158</v>
      </c>
      <c r="L322" s="31" t="s">
        <v>166</v>
      </c>
      <c r="M322" s="30" t="s">
        <v>1927</v>
      </c>
      <c r="N322" s="30" t="s">
        <v>1928</v>
      </c>
      <c r="O322" s="29" t="s">
        <v>1929</v>
      </c>
      <c r="P322" s="25" t="s">
        <v>1930</v>
      </c>
      <c r="Q322" s="32" t="n">
        <v>-13.6577460853396</v>
      </c>
      <c r="R322" s="32" t="n">
        <v>-59.7793377700481</v>
      </c>
      <c r="S322" s="31" t="s">
        <v>155</v>
      </c>
      <c r="T322" s="33" t="s">
        <v>1931</v>
      </c>
      <c r="U322" s="29" t="n">
        <v>78310000</v>
      </c>
      <c r="V322" s="34" t="s">
        <v>1932</v>
      </c>
      <c r="W322" s="34"/>
      <c r="X322" s="34"/>
      <c r="Y322" s="34"/>
    </row>
    <row r="323" customFormat="false" ht="15" hidden="false" customHeight="true" outlineLevel="0" collapsed="false">
      <c r="A323" s="35" t="s">
        <v>1882</v>
      </c>
      <c r="B323" s="11" t="str">
        <f aca="false">IF(OR(A323="AC",A323="AM",A323="AP",A323="PA",A323="RO",A323="RR",A323="TO"),"Manaus/AM",IF(OR(A323="AL",A323="BA",A323="CE",A323="MA",A323="PB",A323="PE",A323="PI",A323="RN",A323="SE"),"Recife/PE",IF(OR(A323="MT",A323="MS",A323="GO",A323="DF"),"Campo Grande/MS",IF(OR(A323="SC",A323="PR",A323="RS",A323="MG",A323="ES",A323="SP",A323="RJ"),"Curitiba/PR","VERIFICAR UF"))))</f>
        <v>Campo Grande/MS</v>
      </c>
      <c r="C323" s="26"/>
      <c r="D323" s="27"/>
      <c r="E323" s="36" t="n">
        <f aca="false">IFERROR(INDEX('ANEXO IV - Kits por Polo'!$F$2:$F$615,MATCH($M323&amp;"|"&amp;$K323&amp;"|"&amp;$A323&amp;"|"&amp;$J323,'ANEXO IV - Kits por Polo'!$I$2:$I$615,0)),0)</f>
        <v>27</v>
      </c>
      <c r="F323" s="36" t="n">
        <f aca="false">IFERROR(INDEX('ANEXO IV - Kits por Polo'!$G$2:$G$615,MATCH($M323&amp;"|"&amp;$K323&amp;"|"&amp;$A323&amp;"|"&amp;$J323,'ANEXO IV - Kits por Polo'!$I$2:$I$615,0)),0)</f>
        <v>207590</v>
      </c>
      <c r="G323" s="37" t="s">
        <v>1904</v>
      </c>
      <c r="H323" s="36" t="n">
        <f aca="false">IFERROR(INDEX('ANEXO IV - Kits por Polo'!$H$2:$H$615,MATCH($M323&amp;"|"&amp;$K323&amp;"|"&amp;$A323&amp;"|"&amp;$J323,'ANEXO IV - Kits por Polo'!$I$2:$I$615,0)),0)</f>
        <v>1210.885</v>
      </c>
      <c r="I323" s="36" t="n">
        <f aca="false">MAX(F323/1000,H323*0.3)</f>
        <v>363.2655</v>
      </c>
      <c r="J323" s="38" t="s">
        <v>1904</v>
      </c>
      <c r="K323" s="39" t="s">
        <v>136</v>
      </c>
      <c r="L323" s="39" t="s">
        <v>152</v>
      </c>
      <c r="M323" s="38" t="s">
        <v>1904</v>
      </c>
      <c r="N323" s="38" t="s">
        <v>1933</v>
      </c>
      <c r="O323" s="37" t="n">
        <v>7017650</v>
      </c>
      <c r="P323" s="35" t="s">
        <v>1934</v>
      </c>
      <c r="Q323" s="40" t="n">
        <v>-15.5964482776772</v>
      </c>
      <c r="R323" s="40" t="n">
        <v>-56.1051650921269</v>
      </c>
      <c r="S323" s="39" t="s">
        <v>155</v>
      </c>
      <c r="T323" s="41" t="s">
        <v>1935</v>
      </c>
      <c r="U323" s="37" t="n">
        <v>78032040</v>
      </c>
      <c r="V323" s="42" t="s">
        <v>1936</v>
      </c>
      <c r="W323" s="42"/>
      <c r="X323" s="42"/>
      <c r="Y323" s="42"/>
    </row>
    <row r="324" customFormat="false" ht="15" hidden="false" customHeight="true" outlineLevel="0" collapsed="false">
      <c r="A324" s="25" t="s">
        <v>1882</v>
      </c>
      <c r="B324" s="11" t="str">
        <f aca="false">IF(OR(A324="AC",A324="AM",A324="AP",A324="PA",A324="RO",A324="RR",A324="TO"),"Manaus/AM",IF(OR(A324="AL",A324="BA",A324="CE",A324="MA",A324="PB",A324="PE",A324="PI",A324="RN",A324="SE"),"Recife/PE",IF(OR(A324="MT",A324="MS",A324="GO",A324="DF"),"Campo Grande/MS",IF(OR(A324="SC",A324="PR",A324="RS",A324="MG",A324="ES",A324="SP",A324="RJ"),"Curitiba/PR","VERIFICAR UF"))))</f>
        <v>Campo Grande/MS</v>
      </c>
      <c r="C324" s="26"/>
      <c r="D324" s="27"/>
      <c r="E324" s="28" t="n">
        <f aca="false">IFERROR(INDEX('ANEXO IV - Kits por Polo'!$F$2:$F$615,MATCH($M324&amp;"|"&amp;$K324&amp;"|"&amp;$A324&amp;"|"&amp;$J324,'ANEXO IV - Kits por Polo'!$I$2:$I$615,0)),0)</f>
        <v>22</v>
      </c>
      <c r="F324" s="28" t="n">
        <f aca="false">IFERROR(INDEX('ANEXO IV - Kits por Polo'!$G$2:$G$615,MATCH($M324&amp;"|"&amp;$K324&amp;"|"&amp;$A324&amp;"|"&amp;$J324,'ANEXO IV - Kits por Polo'!$I$2:$I$615,0)),0)</f>
        <v>153113</v>
      </c>
      <c r="G324" s="29" t="s">
        <v>1904</v>
      </c>
      <c r="H324" s="28" t="n">
        <f aca="false">IFERROR(INDEX('ANEXO IV - Kits por Polo'!$H$2:$H$615,MATCH($M324&amp;"|"&amp;$K324&amp;"|"&amp;$A324&amp;"|"&amp;$J324,'ANEXO IV - Kits por Polo'!$I$2:$I$615,0)),0)</f>
        <v>906.62</v>
      </c>
      <c r="I324" s="28" t="n">
        <f aca="false">MAX(F324/1000,H324*0.3)</f>
        <v>271.986</v>
      </c>
      <c r="J324" s="30" t="s">
        <v>1904</v>
      </c>
      <c r="K324" s="31" t="s">
        <v>187</v>
      </c>
      <c r="L324" s="31" t="s">
        <v>187</v>
      </c>
      <c r="M324" s="30" t="s">
        <v>1904</v>
      </c>
      <c r="N324" s="30" t="s">
        <v>1937</v>
      </c>
      <c r="O324" s="29" t="s">
        <v>1938</v>
      </c>
      <c r="P324" s="25" t="s">
        <v>1939</v>
      </c>
      <c r="Q324" s="32" t="n">
        <v>-15.6847507640593</v>
      </c>
      <c r="R324" s="32" t="n">
        <v>-56.0730247180784</v>
      </c>
      <c r="S324" s="31" t="s">
        <v>155</v>
      </c>
      <c r="T324" s="33" t="s">
        <v>1940</v>
      </c>
      <c r="U324" s="29" t="n">
        <v>78070150</v>
      </c>
      <c r="V324" s="34" t="s">
        <v>1941</v>
      </c>
      <c r="W324" s="34"/>
      <c r="X324" s="34"/>
      <c r="Y324" s="34"/>
    </row>
    <row r="325" customFormat="false" ht="15" hidden="false" customHeight="true" outlineLevel="0" collapsed="false">
      <c r="A325" s="35" t="s">
        <v>1882</v>
      </c>
      <c r="B325" s="11" t="str">
        <f aca="false">IF(OR(A325="AC",A325="AM",A325="AP",A325="PA",A325="RO",A325="RR",A325="TO"),"Manaus/AM",IF(OR(A325="AL",A325="BA",A325="CE",A325="MA",A325="PB",A325="PE",A325="PI",A325="RN",A325="SE"),"Recife/PE",IF(OR(A325="MT",A325="MS",A325="GO",A325="DF"),"Campo Grande/MS",IF(OR(A325="SC",A325="PR",A325="RS",A325="MG",A325="ES",A325="SP",A325="RJ"),"Curitiba/PR","VERIFICAR UF"))))</f>
        <v>Campo Grande/MS</v>
      </c>
      <c r="C325" s="26"/>
      <c r="D325" s="27"/>
      <c r="E325" s="36" t="n">
        <f aca="false">IFERROR(INDEX('ANEXO IV - Kits por Polo'!$F$2:$F$615,MATCH($M325&amp;"|"&amp;$K325&amp;"|"&amp;$A325&amp;"|"&amp;$J325,'ANEXO IV - Kits por Polo'!$I$2:$I$615,0)),0)</f>
        <v>36</v>
      </c>
      <c r="F325" s="36" t="n">
        <f aca="false">IFERROR(INDEX('ANEXO IV - Kits por Polo'!$G$2:$G$615,MATCH($M325&amp;"|"&amp;$K325&amp;"|"&amp;$A325&amp;"|"&amp;$J325,'ANEXO IV - Kits por Polo'!$I$2:$I$615,0)),0)</f>
        <v>375204</v>
      </c>
      <c r="G325" s="37" t="s">
        <v>1904</v>
      </c>
      <c r="H325" s="37" t="n">
        <f aca="false">IFERROR(INDEX('ANEXO IV - Kits por Polo'!$H$2:$H$615,MATCH($M325&amp;"|"&amp;$K325&amp;"|"&amp;$A325&amp;"|"&amp;$J325,'ANEXO IV - Kits por Polo'!$I$2:$I$615,0)),0)</f>
        <v>2100.54</v>
      </c>
      <c r="I325" s="37" t="n">
        <f aca="false">MAX(F325/1000,H325*0.3)</f>
        <v>630.162</v>
      </c>
      <c r="J325" s="38" t="s">
        <v>1904</v>
      </c>
      <c r="K325" s="39" t="s">
        <v>158</v>
      </c>
      <c r="L325" s="39" t="s">
        <v>166</v>
      </c>
      <c r="M325" s="38" t="s">
        <v>1904</v>
      </c>
      <c r="N325" s="38" t="s">
        <v>1904</v>
      </c>
      <c r="O325" s="37" t="s">
        <v>1942</v>
      </c>
      <c r="P325" s="35" t="s">
        <v>1943</v>
      </c>
      <c r="Q325" s="40" t="n">
        <v>-15.597265808437</v>
      </c>
      <c r="R325" s="40" t="n">
        <v>-56.1051033530425</v>
      </c>
      <c r="S325" s="39" t="s">
        <v>155</v>
      </c>
      <c r="T325" s="41" t="s">
        <v>1935</v>
      </c>
      <c r="U325" s="37" t="n">
        <v>78032040</v>
      </c>
      <c r="V325" s="42" t="s">
        <v>1936</v>
      </c>
      <c r="W325" s="42"/>
      <c r="X325" s="42"/>
      <c r="Y325" s="42"/>
    </row>
    <row r="326" customFormat="false" ht="15" hidden="false" customHeight="true" outlineLevel="0" collapsed="false">
      <c r="A326" s="25" t="s">
        <v>1882</v>
      </c>
      <c r="B326" s="11" t="str">
        <f aca="false">IF(OR(A326="AC",A326="AM",A326="AP",A326="PA",A326="RO",A326="RR",A326="TO"),"Manaus/AM",IF(OR(A326="AL",A326="BA",A326="CE",A326="MA",A326="PB",A326="PE",A326="PI",A326="RN",A326="SE"),"Recife/PE",IF(OR(A326="MT",A326="MS",A326="GO",A326="DF"),"Campo Grande/MS",IF(OR(A326="SC",A326="PR",A326="RS",A326="MG",A326="ES",A326="SP",A326="RJ"),"Curitiba/PR","VERIFICAR UF"))))</f>
        <v>Campo Grande/MS</v>
      </c>
      <c r="C326" s="26"/>
      <c r="D326" s="27"/>
      <c r="E326" s="29" t="n">
        <f aca="false">IFERROR(INDEX('ANEXO IV - Kits por Polo'!$F$2:$F$615,MATCH($M326&amp;"|"&amp;$K326&amp;"|"&amp;$A326&amp;"|"&amp;$J326,'ANEXO IV - Kits por Polo'!$I$2:$I$615,0)),0)</f>
        <v>14</v>
      </c>
      <c r="F326" s="28" t="n">
        <f aca="false">IFERROR(INDEX('ANEXO IV - Kits por Polo'!$G$2:$G$615,MATCH($M326&amp;"|"&amp;$K326&amp;"|"&amp;$A326&amp;"|"&amp;$J326,'ANEXO IV - Kits por Polo'!$I$2:$I$615,0)),0)</f>
        <v>133052</v>
      </c>
      <c r="G326" s="29" t="s">
        <v>1944</v>
      </c>
      <c r="H326" s="28" t="n">
        <f aca="false">IFERROR(INDEX('ANEXO IV - Kits por Polo'!$H$2:$H$615,MATCH($M326&amp;"|"&amp;$K326&amp;"|"&amp;$A326&amp;"|"&amp;$J326,'ANEXO IV - Kits por Polo'!$I$2:$I$615,0)),0)</f>
        <v>753.22</v>
      </c>
      <c r="I326" s="28" t="n">
        <f aca="false">MAX(F326/1000,H326*0.3)</f>
        <v>225.966</v>
      </c>
      <c r="J326" s="30" t="s">
        <v>1904</v>
      </c>
      <c r="K326" s="31" t="s">
        <v>158</v>
      </c>
      <c r="L326" s="31" t="s">
        <v>159</v>
      </c>
      <c r="M326" s="30" t="s">
        <v>1945</v>
      </c>
      <c r="N326" s="30" t="s">
        <v>1945</v>
      </c>
      <c r="O326" s="29" t="s">
        <v>1946</v>
      </c>
      <c r="P326" s="25" t="s">
        <v>1947</v>
      </c>
      <c r="Q326" s="32" t="n">
        <v>-15.5500443226322</v>
      </c>
      <c r="R326" s="32" t="n">
        <v>-53.0810754113308</v>
      </c>
      <c r="S326" s="31" t="s">
        <v>155</v>
      </c>
      <c r="T326" s="33" t="s">
        <v>1948</v>
      </c>
      <c r="U326" s="29" t="n">
        <v>78620000</v>
      </c>
      <c r="V326" s="34" t="s">
        <v>1949</v>
      </c>
      <c r="W326" s="34"/>
      <c r="X326" s="34"/>
      <c r="Y326" s="34"/>
    </row>
    <row r="327" customFormat="false" ht="15" hidden="false" customHeight="true" outlineLevel="0" collapsed="false">
      <c r="A327" s="35" t="s">
        <v>1882</v>
      </c>
      <c r="B327" s="11" t="str">
        <f aca="false">IF(OR(A327="AC",A327="AM",A327="AP",A327="PA",A327="RO",A327="RR",A327="TO"),"Manaus/AM",IF(OR(A327="AL",A327="BA",A327="CE",A327="MA",A327="PB",A327="PE",A327="PI",A327="RN",A327="SE"),"Recife/PE",IF(OR(A327="MT",A327="MS",A327="GO",A327="DF"),"Campo Grande/MS",IF(OR(A327="SC",A327="PR",A327="RS",A327="MG",A327="ES",A327="SP",A327="RJ"),"Curitiba/PR","VERIFICAR UF"))))</f>
        <v>Campo Grande/MS</v>
      </c>
      <c r="C327" s="26"/>
      <c r="D327" s="27"/>
      <c r="E327" s="36" t="n">
        <f aca="false">IFERROR(INDEX('ANEXO IV - Kits por Polo'!$F$2:$F$615,MATCH($M327&amp;"|"&amp;$K327&amp;"|"&amp;$A327&amp;"|"&amp;$J327,'ANEXO IV - Kits por Polo'!$I$2:$I$615,0)),0)</f>
        <v>27</v>
      </c>
      <c r="F327" s="36" t="n">
        <f aca="false">IFERROR(INDEX('ANEXO IV - Kits por Polo'!$G$2:$G$615,MATCH($M327&amp;"|"&amp;$K327&amp;"|"&amp;$A327&amp;"|"&amp;$J327,'ANEXO IV - Kits por Polo'!$I$2:$I$615,0)),0)</f>
        <v>294759</v>
      </c>
      <c r="G327" s="37" t="s">
        <v>1950</v>
      </c>
      <c r="H327" s="36" t="n">
        <f aca="false">IFERROR(INDEX('ANEXO IV - Kits por Polo'!$H$2:$H$615,MATCH($M327&amp;"|"&amp;$K327&amp;"|"&amp;$A327&amp;"|"&amp;$J327,'ANEXO IV - Kits por Polo'!$I$2:$I$615,0)),0)</f>
        <v>1641.51</v>
      </c>
      <c r="I327" s="36" t="n">
        <f aca="false">MAX(F327/1000,H327*0.3)</f>
        <v>492.453</v>
      </c>
      <c r="J327" s="38" t="s">
        <v>1904</v>
      </c>
      <c r="K327" s="39" t="s">
        <v>158</v>
      </c>
      <c r="L327" s="39" t="s">
        <v>159</v>
      </c>
      <c r="M327" s="38" t="s">
        <v>1951</v>
      </c>
      <c r="N327" s="38" t="s">
        <v>1952</v>
      </c>
      <c r="O327" s="37" t="s">
        <v>1953</v>
      </c>
      <c r="P327" s="35" t="s">
        <v>1954</v>
      </c>
      <c r="Q327" s="40" t="n">
        <v>-14.3170394658034</v>
      </c>
      <c r="R327" s="40" t="n">
        <v>-54.6828235956041</v>
      </c>
      <c r="S327" s="39" t="s">
        <v>155</v>
      </c>
      <c r="T327" s="41" t="s">
        <v>1955</v>
      </c>
      <c r="U327" s="37" t="n">
        <v>78870000</v>
      </c>
      <c r="V327" s="42" t="s">
        <v>1956</v>
      </c>
      <c r="W327" s="42"/>
      <c r="X327" s="42"/>
      <c r="Y327" s="42"/>
    </row>
    <row r="328" customFormat="false" ht="15" hidden="false" customHeight="true" outlineLevel="0" collapsed="false">
      <c r="A328" s="25" t="s">
        <v>1882</v>
      </c>
      <c r="B328" s="11" t="str">
        <f aca="false">IF(OR(A328="AC",A328="AM",A328="AP",A328="PA",A328="RO",A328="RR",A328="TO"),"Manaus/AM",IF(OR(A328="AL",A328="BA",A328="CE",A328="MA",A328="PB",A328="PE",A328="PI",A328="RN",A328="SE"),"Recife/PE",IF(OR(A328="MT",A328="MS",A328="GO",A328="DF"),"Campo Grande/MS",IF(OR(A328="SC",A328="PR",A328="RS",A328="MG",A328="ES",A328="SP",A328="RJ"),"Curitiba/PR","VERIFICAR UF"))))</f>
        <v>Campo Grande/MS</v>
      </c>
      <c r="C328" s="26"/>
      <c r="D328" s="27"/>
      <c r="E328" s="28" t="n">
        <f aca="false">IFERROR(INDEX('ANEXO IV - Kits por Polo'!$F$2:$F$615,MATCH($M328&amp;"|"&amp;$K328&amp;"|"&amp;$A328&amp;"|"&amp;$J328,'ANEXO IV - Kits por Polo'!$I$2:$I$615,0)),0)</f>
        <v>0</v>
      </c>
      <c r="F328" s="28" t="n">
        <f aca="false">IFERROR(INDEX('ANEXO IV - Kits por Polo'!$G$2:$G$615,MATCH($M328&amp;"|"&amp;$K328&amp;"|"&amp;$A328&amp;"|"&amp;$J328,'ANEXO IV - Kits por Polo'!$I$2:$I$615,0)),0)</f>
        <v>0</v>
      </c>
      <c r="G328" s="29" t="s">
        <v>1957</v>
      </c>
      <c r="H328" s="28" t="n">
        <f aca="false">IFERROR(INDEX('ANEXO IV - Kits por Polo'!$H$2:$H$615,MATCH($M328&amp;"|"&amp;$K328&amp;"|"&amp;$A328&amp;"|"&amp;$J328,'ANEXO IV - Kits por Polo'!$I$2:$I$615,0)),0)</f>
        <v>0</v>
      </c>
      <c r="I328" s="28" t="n">
        <f aca="false">MAX(F328/1000,H328*0.3)</f>
        <v>0</v>
      </c>
      <c r="J328" s="30" t="s">
        <v>1904</v>
      </c>
      <c r="K328" s="31" t="s">
        <v>158</v>
      </c>
      <c r="L328" s="31" t="s">
        <v>159</v>
      </c>
      <c r="M328" s="30" t="s">
        <v>1958</v>
      </c>
      <c r="N328" s="30" t="s">
        <v>1958</v>
      </c>
      <c r="O328" s="29" t="s">
        <v>1959</v>
      </c>
      <c r="P328" s="25" t="s">
        <v>1960</v>
      </c>
      <c r="Q328" s="32" t="n">
        <v>-14.3810144625397</v>
      </c>
      <c r="R328" s="32" t="n">
        <v>-58.2361730484936</v>
      </c>
      <c r="S328" s="31" t="s">
        <v>155</v>
      </c>
      <c r="T328" s="33" t="s">
        <v>1961</v>
      </c>
      <c r="U328" s="29" t="n">
        <v>78300001</v>
      </c>
      <c r="V328" s="34" t="s">
        <v>1962</v>
      </c>
      <c r="W328" s="34"/>
      <c r="X328" s="34"/>
      <c r="Y328" s="34"/>
    </row>
    <row r="329" customFormat="false" ht="15" hidden="false" customHeight="true" outlineLevel="0" collapsed="false">
      <c r="A329" s="35" t="s">
        <v>1882</v>
      </c>
      <c r="B329" s="11" t="str">
        <f aca="false">IF(OR(A329="AC",A329="AM",A329="AP",A329="PA",A329="RO",A329="RR",A329="TO"),"Manaus/AM",IF(OR(A329="AL",A329="BA",A329="CE",A329="MA",A329="PB",A329="PE",A329="PI",A329="RN",A329="SE"),"Recife/PE",IF(OR(A329="MT",A329="MS",A329="GO",A329="DF"),"Campo Grande/MS",IF(OR(A329="SC",A329="PR",A329="RS",A329="MG",A329="ES",A329="SP",A329="RJ"),"Curitiba/PR","VERIFICAR UF"))))</f>
        <v>Campo Grande/MS</v>
      </c>
      <c r="C329" s="26"/>
      <c r="D329" s="27"/>
      <c r="E329" s="36" t="n">
        <f aca="false">IFERROR(INDEX('ANEXO IV - Kits por Polo'!$F$2:$F$615,MATCH($M329&amp;"|"&amp;$K329&amp;"|"&amp;$A329&amp;"|"&amp;$J329,'ANEXO IV - Kits por Polo'!$I$2:$I$615,0)),0)</f>
        <v>16</v>
      </c>
      <c r="F329" s="36" t="n">
        <f aca="false">IFERROR(INDEX('ANEXO IV - Kits por Polo'!$G$2:$G$615,MATCH($M329&amp;"|"&amp;$K329&amp;"|"&amp;$A329&amp;"|"&amp;$J329,'ANEXO IV - Kits por Polo'!$I$2:$I$615,0)),0)</f>
        <v>111355</v>
      </c>
      <c r="G329" s="37" t="s">
        <v>1963</v>
      </c>
      <c r="H329" s="36" t="n">
        <f aca="false">IFERROR(INDEX('ANEXO IV - Kits por Polo'!$H$2:$H$615,MATCH($M329&amp;"|"&amp;$K329&amp;"|"&amp;$A329&amp;"|"&amp;$J329,'ANEXO IV - Kits por Polo'!$I$2:$I$615,0)),0)</f>
        <v>659.36</v>
      </c>
      <c r="I329" s="36" t="n">
        <f aca="false">MAX(F329/1000,H329*0.3)</f>
        <v>197.808</v>
      </c>
      <c r="J329" s="38" t="s">
        <v>1904</v>
      </c>
      <c r="K329" s="39" t="s">
        <v>187</v>
      </c>
      <c r="L329" s="39" t="s">
        <v>187</v>
      </c>
      <c r="M329" s="38" t="s">
        <v>1963</v>
      </c>
      <c r="N329" s="38" t="s">
        <v>1964</v>
      </c>
      <c r="O329" s="37" t="s">
        <v>1965</v>
      </c>
      <c r="P329" s="35" t="s">
        <v>1966</v>
      </c>
      <c r="Q329" s="40" t="n">
        <v>-16.4793328874793</v>
      </c>
      <c r="R329" s="40" t="n">
        <v>-54.573994921911</v>
      </c>
      <c r="S329" s="39" t="s">
        <v>155</v>
      </c>
      <c r="T329" s="41" t="s">
        <v>1967</v>
      </c>
      <c r="U329" s="37" t="n">
        <v>78710010</v>
      </c>
      <c r="V329" s="42" t="s">
        <v>1968</v>
      </c>
      <c r="W329" s="42"/>
      <c r="X329" s="42"/>
      <c r="Y329" s="42"/>
    </row>
    <row r="330" customFormat="false" ht="15" hidden="false" customHeight="true" outlineLevel="0" collapsed="false">
      <c r="A330" s="25" t="s">
        <v>1882</v>
      </c>
      <c r="B330" s="11" t="str">
        <f aca="false">IF(OR(A330="AC",A330="AM",A330="AP",A330="PA",A330="RO",A330="RR",A330="TO"),"Manaus/AM",IF(OR(A330="AL",A330="BA",A330="CE",A330="MA",A330="PB",A330="PE",A330="PI",A330="RN",A330="SE"),"Recife/PE",IF(OR(A330="MT",A330="MS",A330="GO",A330="DF"),"Campo Grande/MS",IF(OR(A330="SC",A330="PR",A330="RS",A330="MG",A330="ES",A330="SP",A330="RJ"),"Curitiba/PR","VERIFICAR UF"))))</f>
        <v>Campo Grande/MS</v>
      </c>
      <c r="C330" s="26"/>
      <c r="D330" s="27"/>
      <c r="E330" s="28" t="n">
        <f aca="false">IFERROR(INDEX('ANEXO IV - Kits por Polo'!$F$2:$F$615,MATCH($M330&amp;"|"&amp;$K330&amp;"|"&amp;$A330&amp;"|"&amp;$J330,'ANEXO IV - Kits por Polo'!$I$2:$I$615,0)),0)</f>
        <v>41</v>
      </c>
      <c r="F330" s="28" t="n">
        <f aca="false">IFERROR(INDEX('ANEXO IV - Kits por Polo'!$G$2:$G$615,MATCH($M330&amp;"|"&amp;$K330&amp;"|"&amp;$A330&amp;"|"&amp;$J330,'ANEXO IV - Kits por Polo'!$I$2:$I$615,0)),0)</f>
        <v>421875</v>
      </c>
      <c r="G330" s="29" t="s">
        <v>1963</v>
      </c>
      <c r="H330" s="28" t="n">
        <f aca="false">IFERROR(INDEX('ANEXO IV - Kits por Polo'!$H$2:$H$615,MATCH($M330&amp;"|"&amp;$K330&amp;"|"&amp;$A330&amp;"|"&amp;$J330,'ANEXO IV - Kits por Polo'!$I$2:$I$615,0)),0)</f>
        <v>2365.35</v>
      </c>
      <c r="I330" s="28" t="n">
        <f aca="false">MAX(F330/1000,H330*0.3)</f>
        <v>709.605</v>
      </c>
      <c r="J330" s="30" t="s">
        <v>1904</v>
      </c>
      <c r="K330" s="31" t="s">
        <v>158</v>
      </c>
      <c r="L330" s="31" t="s">
        <v>166</v>
      </c>
      <c r="M330" s="30" t="s">
        <v>1963</v>
      </c>
      <c r="N330" s="30" t="s">
        <v>1963</v>
      </c>
      <c r="O330" s="29" t="s">
        <v>1969</v>
      </c>
      <c r="P330" s="25" t="s">
        <v>1970</v>
      </c>
      <c r="Q330" s="32" t="n">
        <v>-16.4790910811605</v>
      </c>
      <c r="R330" s="32" t="n">
        <v>-54.5740664618022</v>
      </c>
      <c r="S330" s="31" t="s">
        <v>155</v>
      </c>
      <c r="T330" s="33" t="s">
        <v>1971</v>
      </c>
      <c r="U330" s="29" t="n">
        <v>78710010</v>
      </c>
      <c r="V330" s="34" t="s">
        <v>1968</v>
      </c>
      <c r="W330" s="34"/>
      <c r="X330" s="34"/>
      <c r="Y330" s="34"/>
    </row>
    <row r="331" customFormat="false" ht="15" hidden="false" customHeight="true" outlineLevel="0" collapsed="false">
      <c r="A331" s="35" t="s">
        <v>1882</v>
      </c>
      <c r="B331" s="11" t="str">
        <f aca="false">IF(OR(A331="AC",A331="AM",A331="AP",A331="PA",A331="RO",A331="RR",A331="TO"),"Manaus/AM",IF(OR(A331="AL",A331="BA",A331="CE",A331="MA",A331="PB",A331="PE",A331="PI",A331="RN",A331="SE"),"Recife/PE",IF(OR(A331="MT",A331="MS",A331="GO",A331="DF"),"Campo Grande/MS",IF(OR(A331="SC",A331="PR",A331="RS",A331="MG",A331="ES",A331="SP",A331="RJ"),"Curitiba/PR","VERIFICAR UF"))))</f>
        <v>Campo Grande/MS</v>
      </c>
      <c r="C331" s="26"/>
      <c r="D331" s="27"/>
      <c r="E331" s="36" t="n">
        <f aca="false">IFERROR(INDEX('ANEXO IV - Kits por Polo'!$F$2:$F$615,MATCH($M331&amp;"|"&amp;$K331&amp;"|"&amp;$A331&amp;"|"&amp;$J331,'ANEXO IV - Kits por Polo'!$I$2:$I$615,0)),0)</f>
        <v>16</v>
      </c>
      <c r="F331" s="36" t="n">
        <f aca="false">IFERROR(INDEX('ANEXO IV - Kits por Polo'!$G$2:$G$615,MATCH($M331&amp;"|"&amp;$K331&amp;"|"&amp;$A331&amp;"|"&amp;$J331,'ANEXO IV - Kits por Polo'!$I$2:$I$615,0)),0)</f>
        <v>123227</v>
      </c>
      <c r="G331" s="37" t="s">
        <v>1957</v>
      </c>
      <c r="H331" s="36" t="n">
        <f aca="false">IFERROR(INDEX('ANEXO IV - Kits por Polo'!$H$2:$H$615,MATCH($M331&amp;"|"&amp;$K331&amp;"|"&amp;$A331&amp;"|"&amp;$J331,'ANEXO IV - Kits por Polo'!$I$2:$I$615,0)),0)</f>
        <v>718.12</v>
      </c>
      <c r="I331" s="36" t="n">
        <f aca="false">MAX(F331/1000,H331*0.3)</f>
        <v>215.436</v>
      </c>
      <c r="J331" s="38" t="s">
        <v>1904</v>
      </c>
      <c r="K331" s="39" t="s">
        <v>187</v>
      </c>
      <c r="L331" s="39" t="s">
        <v>187</v>
      </c>
      <c r="M331" s="38" t="s">
        <v>1957</v>
      </c>
      <c r="N331" s="38" t="s">
        <v>1972</v>
      </c>
      <c r="O331" s="37" t="s">
        <v>1973</v>
      </c>
      <c r="P331" s="35" t="s">
        <v>1974</v>
      </c>
      <c r="Q331" s="40" t="n">
        <v>-14.605607720125</v>
      </c>
      <c r="R331" s="40" t="n">
        <v>-57.4719284288357</v>
      </c>
      <c r="S331" s="39" t="s">
        <v>155</v>
      </c>
      <c r="T331" s="41" t="s">
        <v>1975</v>
      </c>
      <c r="U331" s="37" t="n">
        <v>78300000</v>
      </c>
      <c r="V331" s="42" t="s">
        <v>1976</v>
      </c>
      <c r="W331" s="42"/>
      <c r="X331" s="42"/>
      <c r="Y331" s="42"/>
    </row>
    <row r="332" customFormat="false" ht="15" hidden="false" customHeight="true" outlineLevel="0" collapsed="false">
      <c r="A332" s="25" t="s">
        <v>1882</v>
      </c>
      <c r="B332" s="11" t="str">
        <f aca="false">IF(OR(A332="AC",A332="AM",A332="AP",A332="PA",A332="RO",A332="RR",A332="TO"),"Manaus/AM",IF(OR(A332="AL",A332="BA",A332="CE",A332="MA",A332="PB",A332="PE",A332="PI",A332="RN",A332="SE"),"Recife/PE",IF(OR(A332="MT",A332="MS",A332="GO",A332="DF"),"Campo Grande/MS",IF(OR(A332="SC",A332="PR",A332="RS",A332="MG",A332="ES",A332="SP",A332="RJ"),"Curitiba/PR","VERIFICAR UF"))))</f>
        <v>Campo Grande/MS</v>
      </c>
      <c r="C332" s="26"/>
      <c r="D332" s="27"/>
      <c r="E332" s="28" t="n">
        <f aca="false">IFERROR(INDEX('ANEXO IV - Kits por Polo'!$F$2:$F$615,MATCH($M332&amp;"|"&amp;$K332&amp;"|"&amp;$A332&amp;"|"&amp;$J332,'ANEXO IV - Kits por Polo'!$I$2:$I$615,0)),0)</f>
        <v>140</v>
      </c>
      <c r="F332" s="28" t="n">
        <f aca="false">IFERROR(INDEX('ANEXO IV - Kits por Polo'!$G$2:$G$615,MATCH($M332&amp;"|"&amp;$K332&amp;"|"&amp;$A332&amp;"|"&amp;$J332,'ANEXO IV - Kits por Polo'!$I$2:$I$615,0)),0)</f>
        <v>1538275</v>
      </c>
      <c r="G332" s="29" t="s">
        <v>1957</v>
      </c>
      <c r="H332" s="28" t="n">
        <f aca="false">IFERROR(INDEX('ANEXO IV - Kits por Polo'!$H$2:$H$615,MATCH($M332&amp;"|"&amp;$K332&amp;"|"&amp;$A332&amp;"|"&amp;$J332,'ANEXO IV - Kits por Polo'!$I$2:$I$615,0)),0)</f>
        <v>8560.5</v>
      </c>
      <c r="I332" s="28" t="n">
        <f aca="false">MAX(F332/1000,H332*0.3)</f>
        <v>2568.15</v>
      </c>
      <c r="J332" s="30" t="s">
        <v>1904</v>
      </c>
      <c r="K332" s="31" t="s">
        <v>158</v>
      </c>
      <c r="L332" s="31" t="s">
        <v>166</v>
      </c>
      <c r="M332" s="30" t="s">
        <v>1957</v>
      </c>
      <c r="N332" s="30" t="s">
        <v>1957</v>
      </c>
      <c r="O332" s="29" t="s">
        <v>1977</v>
      </c>
      <c r="P332" s="25" t="s">
        <v>1978</v>
      </c>
      <c r="Q332" s="32" t="n">
        <v>-14.6058735203266</v>
      </c>
      <c r="R332" s="32" t="n">
        <v>-57.4721011009693</v>
      </c>
      <c r="S332" s="31" t="s">
        <v>155</v>
      </c>
      <c r="T332" s="33" t="s">
        <v>1979</v>
      </c>
      <c r="U332" s="29" t="n">
        <v>78300000</v>
      </c>
      <c r="V332" s="34" t="s">
        <v>1980</v>
      </c>
      <c r="W332" s="34"/>
      <c r="X332" s="34"/>
      <c r="Y332" s="34"/>
    </row>
    <row r="333" customFormat="false" ht="15" hidden="false" customHeight="true" outlineLevel="0" collapsed="false">
      <c r="A333" s="35" t="s">
        <v>1882</v>
      </c>
      <c r="B333" s="11" t="str">
        <f aca="false">IF(OR(A333="AC",A333="AM",A333="AP",A333="PA",A333="RO",A333="RR",A333="TO"),"Manaus/AM",IF(OR(A333="AL",A333="BA",A333="CE",A333="MA",A333="PB",A333="PE",A333="PI",A333="RN",A333="SE"),"Recife/PE",IF(OR(A333="MT",A333="MS",A333="GO",A333="DF"),"Campo Grande/MS",IF(OR(A333="SC",A333="PR",A333="RS",A333="MG",A333="ES",A333="SP",A333="RJ"),"Curitiba/PR","VERIFICAR UF"))))</f>
        <v>Campo Grande/MS</v>
      </c>
      <c r="C333" s="26"/>
      <c r="D333" s="27"/>
      <c r="E333" s="36" t="n">
        <f aca="false">IFERROR(INDEX('ANEXO IV - Kits por Polo'!$F$2:$F$615,MATCH($M333&amp;"|"&amp;$K333&amp;"|"&amp;$A333&amp;"|"&amp;$J333,'ANEXO IV - Kits por Polo'!$I$2:$I$615,0)),0)</f>
        <v>0</v>
      </c>
      <c r="F333" s="36" t="n">
        <f aca="false">IFERROR(INDEX('ANEXO IV - Kits por Polo'!$G$2:$G$615,MATCH($M333&amp;"|"&amp;$K333&amp;"|"&amp;$A333&amp;"|"&amp;$J333,'ANEXO IV - Kits por Polo'!$I$2:$I$615,0)),0)</f>
        <v>0</v>
      </c>
      <c r="G333" s="37" t="s">
        <v>1981</v>
      </c>
      <c r="H333" s="36" t="n">
        <f aca="false">IFERROR(INDEX('ANEXO IV - Kits por Polo'!$H$2:$H$615,MATCH($M333&amp;"|"&amp;$K333&amp;"|"&amp;$A333&amp;"|"&amp;$J333,'ANEXO IV - Kits por Polo'!$I$2:$I$615,0)),0)</f>
        <v>0</v>
      </c>
      <c r="I333" s="36" t="n">
        <f aca="false">MAX(F333/1000,H333*0.3)</f>
        <v>0</v>
      </c>
      <c r="J333" s="38" t="s">
        <v>1904</v>
      </c>
      <c r="K333" s="39" t="s">
        <v>158</v>
      </c>
      <c r="L333" s="39" t="s">
        <v>159</v>
      </c>
      <c r="M333" s="38" t="s">
        <v>1982</v>
      </c>
      <c r="N333" s="38" t="s">
        <v>1983</v>
      </c>
      <c r="O333" s="37" t="s">
        <v>1984</v>
      </c>
      <c r="P333" s="35" t="s">
        <v>1985</v>
      </c>
      <c r="Q333" s="40" t="n">
        <v>-14.5322781563941</v>
      </c>
      <c r="R333" s="40" t="n">
        <v>-59.0594692997678</v>
      </c>
      <c r="S333" s="39" t="s">
        <v>155</v>
      </c>
      <c r="T333" s="41" t="s">
        <v>1986</v>
      </c>
      <c r="U333" s="37" t="n">
        <v>78254000</v>
      </c>
      <c r="V333" s="42" t="s">
        <v>1987</v>
      </c>
      <c r="W333" s="42"/>
      <c r="X333" s="42"/>
      <c r="Y333" s="42"/>
    </row>
    <row r="334" customFormat="false" ht="15" hidden="false" customHeight="true" outlineLevel="0" collapsed="false">
      <c r="A334" s="25" t="s">
        <v>1882</v>
      </c>
      <c r="B334" s="11" t="str">
        <f aca="false">IF(OR(A334="AC",A334="AM",A334="AP",A334="PA",A334="RO",A334="RR",A334="TO"),"Manaus/AM",IF(OR(A334="AL",A334="BA",A334="CE",A334="MA",A334="PB",A334="PE",A334="PI",A334="RN",A334="SE"),"Recife/PE",IF(OR(A334="MT",A334="MS",A334="GO",A334="DF"),"Campo Grande/MS",IF(OR(A334="SC",A334="PR",A334="RS",A334="MG",A334="ES",A334="SP",A334="RJ"),"Curitiba/PR","VERIFICAR UF"))))</f>
        <v>Campo Grande/MS</v>
      </c>
      <c r="C334" s="26"/>
      <c r="D334" s="27"/>
      <c r="E334" s="28" t="n">
        <f aca="false">IFERROR(INDEX('ANEXO IV - Kits por Polo'!$F$2:$F$615,MATCH($M334&amp;"|"&amp;$K334&amp;"|"&amp;$A334&amp;"|"&amp;$J334,'ANEXO IV - Kits por Polo'!$I$2:$I$615,0)),0)</f>
        <v>16</v>
      </c>
      <c r="F334" s="28" t="n">
        <f aca="false">IFERROR(INDEX('ANEXO IV - Kits por Polo'!$G$2:$G$615,MATCH($M334&amp;"|"&amp;$K334&amp;"|"&amp;$A334&amp;"|"&amp;$J334,'ANEXO IV - Kits por Polo'!$I$2:$I$615,0)),0)</f>
        <v>131033</v>
      </c>
      <c r="G334" s="29" t="s">
        <v>1988</v>
      </c>
      <c r="H334" s="28" t="n">
        <f aca="false">IFERROR(INDEX('ANEXO IV - Kits por Polo'!$H$2:$H$615,MATCH($M334&amp;"|"&amp;$K334&amp;"|"&amp;$A334&amp;"|"&amp;$J334,'ANEXO IV - Kits por Polo'!$I$2:$I$615,0)),0)</f>
        <v>757.575</v>
      </c>
      <c r="I334" s="28" t="n">
        <f aca="false">MAX(F334/1000,H334*0.3)</f>
        <v>227.2725</v>
      </c>
      <c r="J334" s="30" t="s">
        <v>1989</v>
      </c>
      <c r="K334" s="31" t="s">
        <v>136</v>
      </c>
      <c r="L334" s="31" t="s">
        <v>152</v>
      </c>
      <c r="M334" s="30" t="s">
        <v>1988</v>
      </c>
      <c r="N334" s="30" t="s">
        <v>1990</v>
      </c>
      <c r="O334" s="29" t="n">
        <v>6979386</v>
      </c>
      <c r="P334" s="25" t="s">
        <v>1991</v>
      </c>
      <c r="Q334" s="32" t="n">
        <v>-10.8131636183582</v>
      </c>
      <c r="R334" s="32" t="n">
        <v>-55.4610505423278</v>
      </c>
      <c r="S334" s="31" t="s">
        <v>155</v>
      </c>
      <c r="T334" s="33" t="s">
        <v>1992</v>
      </c>
      <c r="U334" s="29" t="n">
        <v>78500000</v>
      </c>
      <c r="V334" s="34" t="s">
        <v>1993</v>
      </c>
      <c r="W334" s="34"/>
      <c r="X334" s="34"/>
      <c r="Y334" s="34"/>
    </row>
    <row r="335" customFormat="false" ht="15" hidden="false" customHeight="true" outlineLevel="0" collapsed="false">
      <c r="A335" s="35" t="s">
        <v>1882</v>
      </c>
      <c r="B335" s="11" t="str">
        <f aca="false">IF(OR(A335="AC",A335="AM",A335="AP",A335="PA",A335="RO",A335="RR",A335="TO"),"Manaus/AM",IF(OR(A335="AL",A335="BA",A335="CE",A335="MA",A335="PB",A335="PE",A335="PI",A335="RN",A335="SE"),"Recife/PE",IF(OR(A335="MT",A335="MS",A335="GO",A335="DF"),"Campo Grande/MS",IF(OR(A335="SC",A335="PR",A335="RS",A335="MG",A335="ES",A335="SP",A335="RJ"),"Curitiba/PR","VERIFICAR UF"))))</f>
        <v>Campo Grande/MS</v>
      </c>
      <c r="C335" s="26"/>
      <c r="D335" s="27"/>
      <c r="E335" s="36" t="n">
        <f aca="false">IFERROR(INDEX('ANEXO IV - Kits por Polo'!$F$2:$F$615,MATCH($M335&amp;"|"&amp;$K335&amp;"|"&amp;$A335&amp;"|"&amp;$J335,'ANEXO IV - Kits por Polo'!$I$2:$I$615,0)),0)</f>
        <v>19</v>
      </c>
      <c r="F335" s="36" t="n">
        <f aca="false">IFERROR(INDEX('ANEXO IV - Kits por Polo'!$G$2:$G$615,MATCH($M335&amp;"|"&amp;$K335&amp;"|"&amp;$A335&amp;"|"&amp;$J335,'ANEXO IV - Kits por Polo'!$I$2:$I$615,0)),0)</f>
        <v>132234</v>
      </c>
      <c r="G335" s="37" t="s">
        <v>1988</v>
      </c>
      <c r="H335" s="36" t="n">
        <f aca="false">IFERROR(INDEX('ANEXO IV - Kits por Polo'!$H$2:$H$615,MATCH($M335&amp;"|"&amp;$K335&amp;"|"&amp;$A335&amp;"|"&amp;$J335,'ANEXO IV - Kits por Polo'!$I$2:$I$615,0)),0)</f>
        <v>782.99</v>
      </c>
      <c r="I335" s="36" t="n">
        <f aca="false">MAX(F335/1000,H335*0.3)</f>
        <v>234.897</v>
      </c>
      <c r="J335" s="38" t="s">
        <v>1989</v>
      </c>
      <c r="K335" s="39" t="s">
        <v>187</v>
      </c>
      <c r="L335" s="39" t="s">
        <v>187</v>
      </c>
      <c r="M335" s="38" t="s">
        <v>1988</v>
      </c>
      <c r="N335" s="38" t="s">
        <v>1994</v>
      </c>
      <c r="O335" s="37" t="s">
        <v>1995</v>
      </c>
      <c r="P335" s="35" t="s">
        <v>1996</v>
      </c>
      <c r="Q335" s="40" t="n">
        <v>-10.7968746913828</v>
      </c>
      <c r="R335" s="40" t="n">
        <v>-55.4714019272603</v>
      </c>
      <c r="S335" s="39" t="s">
        <v>155</v>
      </c>
      <c r="T335" s="41" t="s">
        <v>1997</v>
      </c>
      <c r="U335" s="37" t="n">
        <v>78500000</v>
      </c>
      <c r="V335" s="42" t="s">
        <v>1998</v>
      </c>
      <c r="W335" s="42"/>
      <c r="X335" s="42"/>
      <c r="Y335" s="42"/>
    </row>
    <row r="336" customFormat="false" ht="15" hidden="false" customHeight="true" outlineLevel="0" collapsed="false">
      <c r="A336" s="25" t="s">
        <v>1882</v>
      </c>
      <c r="B336" s="11" t="str">
        <f aca="false">IF(OR(A336="AC",A336="AM",A336="AP",A336="PA",A336="RO",A336="RR",A336="TO"),"Manaus/AM",IF(OR(A336="AL",A336="BA",A336="CE",A336="MA",A336="PB",A336="PE",A336="PI",A336="RN",A336="SE"),"Recife/PE",IF(OR(A336="MT",A336="MS",A336="GO",A336="DF"),"Campo Grande/MS",IF(OR(A336="SC",A336="PR",A336="RS",A336="MG",A336="ES",A336="SP",A336="RJ"),"Curitiba/PR","VERIFICAR UF"))))</f>
        <v>Campo Grande/MS</v>
      </c>
      <c r="C336" s="26"/>
      <c r="D336" s="27"/>
      <c r="E336" s="28" t="n">
        <f aca="false">IFERROR(INDEX('ANEXO IV - Kits por Polo'!$F$2:$F$615,MATCH($M336&amp;"|"&amp;$K336&amp;"|"&amp;$A336&amp;"|"&amp;$J336,'ANEXO IV - Kits por Polo'!$I$2:$I$615,0)),0)</f>
        <v>68</v>
      </c>
      <c r="F336" s="28" t="n">
        <f aca="false">IFERROR(INDEX('ANEXO IV - Kits por Polo'!$G$2:$G$615,MATCH($M336&amp;"|"&amp;$K336&amp;"|"&amp;$A336&amp;"|"&amp;$J336,'ANEXO IV - Kits por Polo'!$I$2:$I$615,0)),0)</f>
        <v>728506</v>
      </c>
      <c r="G336" s="29" t="s">
        <v>1988</v>
      </c>
      <c r="H336" s="28" t="n">
        <f aca="false">IFERROR(INDEX('ANEXO IV - Kits por Polo'!$H$2:$H$615,MATCH($M336&amp;"|"&amp;$K336&amp;"|"&amp;$A336&amp;"|"&amp;$J336,'ANEXO IV - Kits por Polo'!$I$2:$I$615,0)),0)</f>
        <v>4065.62</v>
      </c>
      <c r="I336" s="28" t="n">
        <f aca="false">MAX(F336/1000,H336*0.3)</f>
        <v>1219.686</v>
      </c>
      <c r="J336" s="30" t="s">
        <v>1989</v>
      </c>
      <c r="K336" s="31" t="s">
        <v>158</v>
      </c>
      <c r="L336" s="31" t="s">
        <v>166</v>
      </c>
      <c r="M336" s="30" t="s">
        <v>1988</v>
      </c>
      <c r="N336" s="30" t="s">
        <v>1988</v>
      </c>
      <c r="O336" s="29" t="s">
        <v>1999</v>
      </c>
      <c r="P336" s="25" t="s">
        <v>2000</v>
      </c>
      <c r="Q336" s="32" t="n">
        <v>-10.8131899641983</v>
      </c>
      <c r="R336" s="32" t="n">
        <v>-55.461072</v>
      </c>
      <c r="S336" s="31" t="s">
        <v>351</v>
      </c>
      <c r="T336" s="33" t="s">
        <v>2001</v>
      </c>
      <c r="U336" s="29" t="n">
        <v>78500000</v>
      </c>
      <c r="V336" s="34" t="s">
        <v>2002</v>
      </c>
      <c r="W336" s="34"/>
      <c r="X336" s="34"/>
      <c r="Y336" s="34"/>
    </row>
    <row r="337" customFormat="false" ht="15" hidden="false" customHeight="true" outlineLevel="0" collapsed="false">
      <c r="A337" s="35" t="s">
        <v>1882</v>
      </c>
      <c r="B337" s="11" t="str">
        <f aca="false">IF(OR(A337="AC",A337="AM",A337="AP",A337="PA",A337="RO",A337="RR",A337="TO"),"Manaus/AM",IF(OR(A337="AL",A337="BA",A337="CE",A337="MA",A337="PB",A337="PE",A337="PI",A337="RN",A337="SE"),"Recife/PE",IF(OR(A337="MT",A337="MS",A337="GO",A337="DF"),"Campo Grande/MS",IF(OR(A337="SC",A337="PR",A337="RS",A337="MG",A337="ES",A337="SP",A337="RJ"),"Curitiba/PR","VERIFICAR UF"))))</f>
        <v>Campo Grande/MS</v>
      </c>
      <c r="C337" s="26"/>
      <c r="D337" s="27"/>
      <c r="E337" s="36" t="n">
        <f aca="false">IFERROR(INDEX('ANEXO IV - Kits por Polo'!$F$2:$F$615,MATCH($M337&amp;"|"&amp;$K337&amp;"|"&amp;$A337&amp;"|"&amp;$J337,'ANEXO IV - Kits por Polo'!$I$2:$I$615,0)),0)</f>
        <v>14</v>
      </c>
      <c r="F337" s="36" t="n">
        <f aca="false">IFERROR(INDEX('ANEXO IV - Kits por Polo'!$G$2:$G$615,MATCH($M337&amp;"|"&amp;$K337&amp;"|"&amp;$A337&amp;"|"&amp;$J337,'ANEXO IV - Kits por Polo'!$I$2:$I$615,0)),0)</f>
        <v>97436</v>
      </c>
      <c r="G337" s="37" t="s">
        <v>2003</v>
      </c>
      <c r="H337" s="36" t="n">
        <f aca="false">IFERROR(INDEX('ANEXO IV - Kits por Polo'!$H$2:$H$615,MATCH($M337&amp;"|"&amp;$K337&amp;"|"&amp;$A337&amp;"|"&amp;$J337,'ANEXO IV - Kits por Polo'!$I$2:$I$615,0)),0)</f>
        <v>576.94</v>
      </c>
      <c r="I337" s="36" t="n">
        <f aca="false">MAX(F337/1000,H337*0.3)</f>
        <v>173.082</v>
      </c>
      <c r="J337" s="38" t="s">
        <v>1989</v>
      </c>
      <c r="K337" s="39" t="s">
        <v>187</v>
      </c>
      <c r="L337" s="39" t="s">
        <v>187</v>
      </c>
      <c r="M337" s="38" t="s">
        <v>2003</v>
      </c>
      <c r="N337" s="38" t="s">
        <v>2004</v>
      </c>
      <c r="O337" s="37" t="s">
        <v>2005</v>
      </c>
      <c r="P337" s="35" t="s">
        <v>2006</v>
      </c>
      <c r="Q337" s="40" t="n">
        <v>-11.2327030916906</v>
      </c>
      <c r="R337" s="40" t="n">
        <v>-57.5104706509354</v>
      </c>
      <c r="S337" s="39" t="s">
        <v>155</v>
      </c>
      <c r="T337" s="41" t="s">
        <v>2007</v>
      </c>
      <c r="U337" s="37" t="n">
        <v>78575000</v>
      </c>
      <c r="V337" s="42" t="s">
        <v>2008</v>
      </c>
      <c r="W337" s="42"/>
      <c r="X337" s="42"/>
      <c r="Y337" s="42"/>
    </row>
    <row r="338" customFormat="false" ht="15" hidden="false" customHeight="true" outlineLevel="0" collapsed="false">
      <c r="A338" s="25" t="s">
        <v>1882</v>
      </c>
      <c r="B338" s="11" t="str">
        <f aca="false">IF(OR(A338="AC",A338="AM",A338="AP",A338="PA",A338="RO",A338="RR",A338="TO"),"Manaus/AM",IF(OR(A338="AL",A338="BA",A338="CE",A338="MA",A338="PB",A338="PE",A338="PI",A338="RN",A338="SE"),"Recife/PE",IF(OR(A338="MT",A338="MS",A338="GO",A338="DF"),"Campo Grande/MS",IF(OR(A338="SC",A338="PR",A338="RS",A338="MG",A338="ES",A338="SP",A338="RJ"),"Curitiba/PR","VERIFICAR UF"))))</f>
        <v>Campo Grande/MS</v>
      </c>
      <c r="C338" s="26"/>
      <c r="D338" s="27"/>
      <c r="E338" s="28" t="n">
        <f aca="false">IFERROR(INDEX('ANEXO IV - Kits por Polo'!$F$2:$F$615,MATCH($M338&amp;"|"&amp;$K338&amp;"|"&amp;$A338&amp;"|"&amp;$J338,'ANEXO IV - Kits por Polo'!$I$2:$I$615,0)),0)</f>
        <v>24</v>
      </c>
      <c r="F338" s="28" t="n">
        <f aca="false">IFERROR(INDEX('ANEXO IV - Kits por Polo'!$G$2:$G$615,MATCH($M338&amp;"|"&amp;$K338&amp;"|"&amp;$A338&amp;"|"&amp;$J338,'ANEXO IV - Kits por Polo'!$I$2:$I$615,0)),0)</f>
        <v>250136</v>
      </c>
      <c r="G338" s="29" t="s">
        <v>2003</v>
      </c>
      <c r="H338" s="28" t="n">
        <f aca="false">IFERROR(INDEX('ANEXO IV - Kits por Polo'!$H$2:$H$615,MATCH($M338&amp;"|"&amp;$K338&amp;"|"&amp;$A338&amp;"|"&amp;$J338,'ANEXO IV - Kits por Polo'!$I$2:$I$615,0)),0)</f>
        <v>1400.36</v>
      </c>
      <c r="I338" s="28" t="n">
        <f aca="false">MAX(F338/1000,H338*0.3)</f>
        <v>420.108</v>
      </c>
      <c r="J338" s="30" t="s">
        <v>1989</v>
      </c>
      <c r="K338" s="31" t="s">
        <v>158</v>
      </c>
      <c r="L338" s="31" t="s">
        <v>166</v>
      </c>
      <c r="M338" s="30" t="s">
        <v>2003</v>
      </c>
      <c r="N338" s="30" t="s">
        <v>2003</v>
      </c>
      <c r="O338" s="29" t="s">
        <v>2009</v>
      </c>
      <c r="P338" s="25" t="s">
        <v>2006</v>
      </c>
      <c r="Q338" s="32" t="n">
        <v>-11.2327030916906</v>
      </c>
      <c r="R338" s="32" t="n">
        <v>-57.5104706509354</v>
      </c>
      <c r="S338" s="31" t="s">
        <v>155</v>
      </c>
      <c r="T338" s="33" t="s">
        <v>2007</v>
      </c>
      <c r="U338" s="29" t="n">
        <v>78575000</v>
      </c>
      <c r="V338" s="34" t="s">
        <v>2008</v>
      </c>
      <c r="W338" s="34"/>
      <c r="X338" s="34"/>
      <c r="Y338" s="34"/>
    </row>
    <row r="339" customFormat="false" ht="15" hidden="false" customHeight="true" outlineLevel="0" collapsed="false">
      <c r="A339" s="35" t="s">
        <v>1882</v>
      </c>
      <c r="B339" s="11" t="str">
        <f aca="false">IF(OR(A339="AC",A339="AM",A339="AP",A339="PA",A339="RO",A339="RR",A339="TO"),"Manaus/AM",IF(OR(A339="AL",A339="BA",A339="CE",A339="MA",A339="PB",A339="PE",A339="PI",A339="RN",A339="SE"),"Recife/PE",IF(OR(A339="MT",A339="MS",A339="GO",A339="DF"),"Campo Grande/MS",IF(OR(A339="SC",A339="PR",A339="RS",A339="MG",A339="ES",A339="SP",A339="RJ"),"Curitiba/PR","VERIFICAR UF"))))</f>
        <v>Campo Grande/MS</v>
      </c>
      <c r="C339" s="26"/>
      <c r="D339" s="27"/>
      <c r="E339" s="36" t="n">
        <f aca="false">IFERROR(INDEX('ANEXO IV - Kits por Polo'!$F$2:$F$615,MATCH($M339&amp;"|"&amp;$K339&amp;"|"&amp;$A339&amp;"|"&amp;$J339,'ANEXO IV - Kits por Polo'!$I$2:$I$615,0)),0)</f>
        <v>20</v>
      </c>
      <c r="F339" s="36" t="n">
        <f aca="false">IFERROR(INDEX('ANEXO IV - Kits por Polo'!$G$2:$G$615,MATCH($M339&amp;"|"&amp;$K339&amp;"|"&amp;$A339&amp;"|"&amp;$J339,'ANEXO IV - Kits por Polo'!$I$2:$I$615,0)),0)</f>
        <v>139194</v>
      </c>
      <c r="G339" s="37" t="s">
        <v>2010</v>
      </c>
      <c r="H339" s="36" t="n">
        <f aca="false">IFERROR(INDEX('ANEXO IV - Kits por Polo'!$H$2:$H$615,MATCH($M339&amp;"|"&amp;$K339&amp;"|"&amp;$A339&amp;"|"&amp;$J339,'ANEXO IV - Kits por Polo'!$I$2:$I$615,0)),0)</f>
        <v>824.2</v>
      </c>
      <c r="I339" s="36" t="n">
        <f aca="false">MAX(F339/1000,H339*0.3)</f>
        <v>247.26</v>
      </c>
      <c r="J339" s="38" t="s">
        <v>1989</v>
      </c>
      <c r="K339" s="39" t="s">
        <v>187</v>
      </c>
      <c r="L339" s="39" t="s">
        <v>187</v>
      </c>
      <c r="M339" s="38" t="s">
        <v>2010</v>
      </c>
      <c r="N339" s="38" t="s">
        <v>2011</v>
      </c>
      <c r="O339" s="37" t="s">
        <v>2012</v>
      </c>
      <c r="P339" s="35" t="s">
        <v>2013</v>
      </c>
      <c r="Q339" s="40" t="n">
        <v>-10.2415937422482</v>
      </c>
      <c r="R339" s="40" t="n">
        <v>-54.9988150846556</v>
      </c>
      <c r="S339" s="39" t="s">
        <v>155</v>
      </c>
      <c r="T339" s="41" t="s">
        <v>2014</v>
      </c>
      <c r="U339" s="37" t="n">
        <v>78530000</v>
      </c>
      <c r="V339" s="42" t="s">
        <v>1998</v>
      </c>
      <c r="W339" s="42"/>
      <c r="X339" s="42"/>
      <c r="Y339" s="42"/>
    </row>
    <row r="340" customFormat="false" ht="15" hidden="false" customHeight="true" outlineLevel="0" collapsed="false">
      <c r="A340" s="25" t="s">
        <v>1882</v>
      </c>
      <c r="B340" s="11" t="str">
        <f aca="false">IF(OR(A340="AC",A340="AM",A340="AP",A340="PA",A340="RO",A340="RR",A340="TO"),"Manaus/AM",IF(OR(A340="AL",A340="BA",A340="CE",A340="MA",A340="PB",A340="PE",A340="PI",A340="RN",A340="SE"),"Recife/PE",IF(OR(A340="MT",A340="MS",A340="GO",A340="DF"),"Campo Grande/MS",IF(OR(A340="SC",A340="PR",A340="RS",A340="MG",A340="ES",A340="SP",A340="RJ"),"Curitiba/PR","VERIFICAR UF"))))</f>
        <v>Campo Grande/MS</v>
      </c>
      <c r="C340" s="26"/>
      <c r="D340" s="27"/>
      <c r="E340" s="28" t="n">
        <f aca="false">IFERROR(INDEX('ANEXO IV - Kits por Polo'!$F$2:$F$615,MATCH($M340&amp;"|"&amp;$K340&amp;"|"&amp;$A340&amp;"|"&amp;$J340,'ANEXO IV - Kits por Polo'!$I$2:$I$615,0)),0)</f>
        <v>55</v>
      </c>
      <c r="F340" s="28" t="n">
        <f aca="false">IFERROR(INDEX('ANEXO IV - Kits por Polo'!$G$2:$G$615,MATCH($M340&amp;"|"&amp;$K340&amp;"|"&amp;$A340&amp;"|"&amp;$J340,'ANEXO IV - Kits por Polo'!$I$2:$I$615,0)),0)</f>
        <v>596478</v>
      </c>
      <c r="G340" s="29" t="s">
        <v>2010</v>
      </c>
      <c r="H340" s="28" t="n">
        <f aca="false">IFERROR(INDEX('ANEXO IV - Kits por Polo'!$H$2:$H$615,MATCH($M340&amp;"|"&amp;$K340&amp;"|"&amp;$A340&amp;"|"&amp;$J340,'ANEXO IV - Kits por Polo'!$I$2:$I$615,0)),0)</f>
        <v>3324.23</v>
      </c>
      <c r="I340" s="28" t="n">
        <f aca="false">MAX(F340/1000,H340*0.3)</f>
        <v>997.269</v>
      </c>
      <c r="J340" s="30" t="s">
        <v>1989</v>
      </c>
      <c r="K340" s="31" t="s">
        <v>158</v>
      </c>
      <c r="L340" s="31" t="s">
        <v>166</v>
      </c>
      <c r="M340" s="30" t="s">
        <v>2010</v>
      </c>
      <c r="N340" s="30" t="s">
        <v>2010</v>
      </c>
      <c r="O340" s="29" t="s">
        <v>2015</v>
      </c>
      <c r="P340" s="25" t="s">
        <v>2013</v>
      </c>
      <c r="Q340" s="32" t="n">
        <v>-10.2415937422482</v>
      </c>
      <c r="R340" s="32" t="n">
        <v>-54.9988150846556</v>
      </c>
      <c r="S340" s="31" t="s">
        <v>235</v>
      </c>
      <c r="T340" s="33" t="s">
        <v>2014</v>
      </c>
      <c r="U340" s="29" t="n">
        <v>78530000</v>
      </c>
      <c r="V340" s="34" t="s">
        <v>1998</v>
      </c>
      <c r="W340" s="34"/>
      <c r="X340" s="34"/>
      <c r="Y340" s="34"/>
    </row>
    <row r="341" customFormat="false" ht="15" hidden="false" customHeight="true" outlineLevel="0" collapsed="false">
      <c r="A341" s="35" t="s">
        <v>1882</v>
      </c>
      <c r="B341" s="11" t="str">
        <f aca="false">IF(OR(A341="AC",A341="AM",A341="AP",A341="PA",A341="RO",A341="RR",A341="TO"),"Manaus/AM",IF(OR(A341="AL",A341="BA",A341="CE",A341="MA",A341="PB",A341="PE",A341="PI",A341="RN",A341="SE"),"Recife/PE",IF(OR(A341="MT",A341="MS",A341="GO",A341="DF"),"Campo Grande/MS",IF(OR(A341="SC",A341="PR",A341="RS",A341="MG",A341="ES",A341="SP",A341="RJ"),"Curitiba/PR","VERIFICAR UF"))))</f>
        <v>Campo Grande/MS</v>
      </c>
      <c r="C341" s="26"/>
      <c r="D341" s="27"/>
      <c r="E341" s="36" t="n">
        <f aca="false">IFERROR(INDEX('ANEXO IV - Kits por Polo'!$F$2:$F$615,MATCH($M341&amp;"|"&amp;$K341&amp;"|"&amp;$A341&amp;"|"&amp;$J341,'ANEXO IV - Kits por Polo'!$I$2:$I$615,0)),0)</f>
        <v>54</v>
      </c>
      <c r="F341" s="36" t="n">
        <f aca="false">IFERROR(INDEX('ANEXO IV - Kits por Polo'!$G$2:$G$615,MATCH($M341&amp;"|"&amp;$K341&amp;"|"&amp;$A341&amp;"|"&amp;$J341,'ANEXO IV - Kits por Polo'!$I$2:$I$615,0)),0)</f>
        <v>571711</v>
      </c>
      <c r="G341" s="37" t="s">
        <v>2016</v>
      </c>
      <c r="H341" s="36" t="n">
        <f aca="false">IFERROR(INDEX('ANEXO IV - Kits por Polo'!$H$2:$H$615,MATCH($M341&amp;"|"&amp;$K341&amp;"|"&amp;$A341&amp;"|"&amp;$J341,'ANEXO IV - Kits por Polo'!$I$2:$I$615,0)),0)</f>
        <v>3194.88</v>
      </c>
      <c r="I341" s="36" t="n">
        <f aca="false">MAX(F341/1000,H341*0.3)</f>
        <v>958.464</v>
      </c>
      <c r="J341" s="38" t="s">
        <v>2017</v>
      </c>
      <c r="K341" s="39" t="s">
        <v>158</v>
      </c>
      <c r="L341" s="39" t="s">
        <v>166</v>
      </c>
      <c r="M341" s="38" t="s">
        <v>2018</v>
      </c>
      <c r="N341" s="38" t="s">
        <v>2019</v>
      </c>
      <c r="O341" s="37" t="s">
        <v>2020</v>
      </c>
      <c r="P341" s="35" t="s">
        <v>2021</v>
      </c>
      <c r="Q341" s="40" t="n">
        <v>-10.1687503667117</v>
      </c>
      <c r="R341" s="40" t="n">
        <v>-59.4608401573786</v>
      </c>
      <c r="S341" s="39" t="s">
        <v>155</v>
      </c>
      <c r="T341" s="41" t="s">
        <v>2022</v>
      </c>
      <c r="U341" s="37" t="n">
        <v>78325000</v>
      </c>
      <c r="V341" s="42" t="s">
        <v>2023</v>
      </c>
      <c r="W341" s="42"/>
      <c r="X341" s="42"/>
      <c r="Y341" s="42"/>
    </row>
    <row r="342" customFormat="false" ht="15" hidden="false" customHeight="true" outlineLevel="0" collapsed="false">
      <c r="A342" s="25" t="s">
        <v>1882</v>
      </c>
      <c r="B342" s="11" t="str">
        <f aca="false">IF(OR(A342="AC",A342="AM",A342="AP",A342="PA",A342="RO",A342="RR",A342="TO"),"Manaus/AM",IF(OR(A342="AL",A342="BA",A342="CE",A342="MA",A342="PB",A342="PE",A342="PI",A342="RN",A342="SE"),"Recife/PE",IF(OR(A342="MT",A342="MS",A342="GO",A342="DF"),"Campo Grande/MS",IF(OR(A342="SC",A342="PR",A342="RS",A342="MG",A342="ES",A342="SP",A342="RJ"),"Curitiba/PR","VERIFICAR UF"))))</f>
        <v>Campo Grande/MS</v>
      </c>
      <c r="C342" s="26"/>
      <c r="D342" s="27"/>
      <c r="E342" s="28" t="n">
        <f aca="false">IFERROR(INDEX('ANEXO IV - Kits por Polo'!$F$2:$F$615,MATCH($M342&amp;"|"&amp;$K342&amp;"|"&amp;$A342&amp;"|"&amp;$J342,'ANEXO IV - Kits por Polo'!$I$2:$I$615,0)),0)</f>
        <v>93</v>
      </c>
      <c r="F342" s="28" t="n">
        <f aca="false">IFERROR(INDEX('ANEXO IV - Kits por Polo'!$G$2:$G$615,MATCH($M342&amp;"|"&amp;$K342&amp;"|"&amp;$A342&amp;"|"&amp;$J342,'ANEXO IV - Kits por Polo'!$I$2:$I$615,0)),0)</f>
        <v>985603</v>
      </c>
      <c r="G342" s="29" t="s">
        <v>2024</v>
      </c>
      <c r="H342" s="28" t="n">
        <f aca="false">IFERROR(INDEX('ANEXO IV - Kits por Polo'!$H$2:$H$615,MATCH($M342&amp;"|"&amp;$K342&amp;"|"&amp;$A342&amp;"|"&amp;$J342,'ANEXO IV - Kits por Polo'!$I$2:$I$615,0)),0)</f>
        <v>5507.19</v>
      </c>
      <c r="I342" s="28" t="n">
        <f aca="false">MAX(F342/1000,H342*0.3)</f>
        <v>1652.157</v>
      </c>
      <c r="J342" s="30" t="s">
        <v>2017</v>
      </c>
      <c r="K342" s="31" t="s">
        <v>158</v>
      </c>
      <c r="L342" s="31" t="s">
        <v>159</v>
      </c>
      <c r="M342" s="30" t="s">
        <v>2025</v>
      </c>
      <c r="N342" s="30" t="s">
        <v>2026</v>
      </c>
      <c r="O342" s="29" t="s">
        <v>2027</v>
      </c>
      <c r="P342" s="25" t="s">
        <v>2028</v>
      </c>
      <c r="Q342" s="32" t="n">
        <v>-11.4424873218053</v>
      </c>
      <c r="R342" s="32" t="n">
        <v>-58.783489278613</v>
      </c>
      <c r="S342" s="31" t="s">
        <v>155</v>
      </c>
      <c r="T342" s="33" t="s">
        <v>2029</v>
      </c>
      <c r="U342" s="29" t="n">
        <v>78320000</v>
      </c>
      <c r="V342" s="34" t="s">
        <v>2030</v>
      </c>
      <c r="W342" s="34"/>
      <c r="X342" s="34"/>
      <c r="Y342" s="34"/>
    </row>
    <row r="343" customFormat="false" ht="15" hidden="false" customHeight="true" outlineLevel="0" collapsed="false">
      <c r="A343" s="35" t="s">
        <v>1882</v>
      </c>
      <c r="B343" s="11" t="str">
        <f aca="false">IF(OR(A343="AC",A343="AM",A343="AP",A343="PA",A343="RO",A343="RR",A343="TO"),"Manaus/AM",IF(OR(A343="AL",A343="BA",A343="CE",A343="MA",A343="PB",A343="PE",A343="PI",A343="RN",A343="SE"),"Recife/PE",IF(OR(A343="MT",A343="MS",A343="GO",A343="DF"),"Campo Grande/MS",IF(OR(A343="SC",A343="PR",A343="RS",A343="MG",A343="ES",A343="SP",A343="RJ"),"Curitiba/PR","VERIFICAR UF"))))</f>
        <v>Campo Grande/MS</v>
      </c>
      <c r="C343" s="26"/>
      <c r="D343" s="27"/>
      <c r="E343" s="36" t="n">
        <f aca="false">IFERROR(INDEX('ANEXO IV - Kits por Polo'!$F$2:$F$615,MATCH($M343&amp;"|"&amp;$K343&amp;"|"&amp;$A343&amp;"|"&amp;$J343,'ANEXO IV - Kits por Polo'!$I$2:$I$615,0)),0)</f>
        <v>70</v>
      </c>
      <c r="F343" s="36" t="n">
        <f aca="false">IFERROR(INDEX('ANEXO IV - Kits por Polo'!$G$2:$G$615,MATCH($M343&amp;"|"&amp;$K343&amp;"|"&amp;$A343&amp;"|"&amp;$J343,'ANEXO IV - Kits por Polo'!$I$2:$I$615,0)),0)</f>
        <v>709408</v>
      </c>
      <c r="G343" s="37" t="s">
        <v>2031</v>
      </c>
      <c r="H343" s="36" t="n">
        <f aca="false">IFERROR(INDEX('ANEXO IV - Kits por Polo'!$H$2:$H$615,MATCH($M343&amp;"|"&amp;$K343&amp;"|"&amp;$A343&amp;"|"&amp;$J343,'ANEXO IV - Kits por Polo'!$I$2:$I$615,0)),0)</f>
        <v>3983.395</v>
      </c>
      <c r="I343" s="36" t="n">
        <f aca="false">MAX(F343/1000,H343*0.3)</f>
        <v>1195.0185</v>
      </c>
      <c r="J343" s="38" t="s">
        <v>2032</v>
      </c>
      <c r="K343" s="39" t="s">
        <v>136</v>
      </c>
      <c r="L343" s="39" t="s">
        <v>152</v>
      </c>
      <c r="M343" s="38" t="s">
        <v>2031</v>
      </c>
      <c r="N343" s="38" t="s">
        <v>2033</v>
      </c>
      <c r="O343" s="37" t="s">
        <v>2034</v>
      </c>
      <c r="P343" s="35" t="s">
        <v>2035</v>
      </c>
      <c r="Q343" s="40" t="n">
        <v>-15.8923782624859</v>
      </c>
      <c r="R343" s="40" t="n">
        <v>-52.2632701441818</v>
      </c>
      <c r="S343" s="39" t="s">
        <v>155</v>
      </c>
      <c r="T343" s="41" t="s">
        <v>2036</v>
      </c>
      <c r="U343" s="37" t="n">
        <v>78600044</v>
      </c>
      <c r="V343" s="42" t="s">
        <v>2037</v>
      </c>
      <c r="W343" s="42"/>
      <c r="X343" s="42"/>
      <c r="Y343" s="42"/>
    </row>
    <row r="344" customFormat="false" ht="23.25" hidden="false" customHeight="true" outlineLevel="0" collapsed="false">
      <c r="A344" s="25" t="s">
        <v>1882</v>
      </c>
      <c r="B344" s="11" t="str">
        <f aca="false">IF(OR(A344="AC",A344="AM",A344="AP",A344="PA",A344="RO",A344="RR",A344="TO"),"Manaus/AM",IF(OR(A344="AL",A344="BA",A344="CE",A344="MA",A344="PB",A344="PE",A344="PI",A344="RN",A344="SE"),"Recife/PE",IF(OR(A344="MT",A344="MS",A344="GO",A344="DF"),"Campo Grande/MS",IF(OR(A344="SC",A344="PR",A344="RS",A344="MG",A344="ES",A344="SP",A344="RJ"),"Curitiba/PR","VERIFICAR UF"))))</f>
        <v>Campo Grande/MS</v>
      </c>
      <c r="C344" s="26"/>
      <c r="D344" s="27"/>
      <c r="E344" s="28" t="n">
        <f aca="false">IFERROR(INDEX('ANEXO IV - Kits por Polo'!$F$2:$F$615,MATCH($M344&amp;"|"&amp;$K344&amp;"|"&amp;$A344&amp;"|"&amp;$J344,'ANEXO IV - Kits por Polo'!$I$2:$I$615,0)),0)</f>
        <v>16</v>
      </c>
      <c r="F344" s="28" t="n">
        <f aca="false">IFERROR(INDEX('ANEXO IV - Kits por Polo'!$G$2:$G$615,MATCH($M344&amp;"|"&amp;$K344&amp;"|"&amp;$A344&amp;"|"&amp;$J344,'ANEXO IV - Kits por Polo'!$I$2:$I$615,0)),0)</f>
        <v>111355</v>
      </c>
      <c r="G344" s="29" t="s">
        <v>2031</v>
      </c>
      <c r="H344" s="28" t="n">
        <f aca="false">IFERROR(INDEX('ANEXO IV - Kits por Polo'!$H$2:$H$615,MATCH($M344&amp;"|"&amp;$K344&amp;"|"&amp;$A344&amp;"|"&amp;$J344,'ANEXO IV - Kits por Polo'!$I$2:$I$615,0)),0)</f>
        <v>659.36</v>
      </c>
      <c r="I344" s="28" t="n">
        <f aca="false">MAX(F344/1000,H344*0.3)</f>
        <v>197.808</v>
      </c>
      <c r="J344" s="30" t="s">
        <v>2032</v>
      </c>
      <c r="K344" s="31" t="s">
        <v>187</v>
      </c>
      <c r="L344" s="31" t="s">
        <v>187</v>
      </c>
      <c r="M344" s="30" t="s">
        <v>2031</v>
      </c>
      <c r="N344" s="30" t="s">
        <v>2038</v>
      </c>
      <c r="O344" s="29" t="s">
        <v>2039</v>
      </c>
      <c r="P344" s="25" t="s">
        <v>2040</v>
      </c>
      <c r="Q344" s="32" t="n">
        <v>-15.8698900218462</v>
      </c>
      <c r="R344" s="32" t="n">
        <v>-52.3044886576727</v>
      </c>
      <c r="S344" s="31" t="s">
        <v>155</v>
      </c>
      <c r="T344" s="33" t="s">
        <v>2041</v>
      </c>
      <c r="U344" s="29" t="n">
        <v>78600000</v>
      </c>
      <c r="V344" s="34" t="s">
        <v>2042</v>
      </c>
      <c r="W344" s="34"/>
      <c r="X344" s="34"/>
      <c r="Y344" s="34"/>
    </row>
    <row r="345" customFormat="false" ht="15" hidden="false" customHeight="true" outlineLevel="0" collapsed="false">
      <c r="A345" s="35" t="s">
        <v>1882</v>
      </c>
      <c r="B345" s="11" t="str">
        <f aca="false">IF(OR(A345="AC",A345="AM",A345="AP",A345="PA",A345="RO",A345="RR",A345="TO"),"Manaus/AM",IF(OR(A345="AL",A345="BA",A345="CE",A345="MA",A345="PB",A345="PE",A345="PI",A345="RN",A345="SE"),"Recife/PE",IF(OR(A345="MT",A345="MS",A345="GO",A345="DF"),"Campo Grande/MS",IF(OR(A345="SC",A345="PR",A345="RS",A345="MG",A345="ES",A345="SP",A345="RJ"),"Curitiba/PR","VERIFICAR UF"))))</f>
        <v>Campo Grande/MS</v>
      </c>
      <c r="C345" s="26"/>
      <c r="D345" s="27"/>
      <c r="E345" s="36" t="n">
        <f aca="false">IFERROR(INDEX('ANEXO IV - Kits por Polo'!$F$2:$F$615,MATCH($M345&amp;"|"&amp;$K345&amp;"|"&amp;$A345&amp;"|"&amp;$J345,'ANEXO IV - Kits por Polo'!$I$2:$I$615,0)),0)</f>
        <v>10</v>
      </c>
      <c r="F345" s="36" t="n">
        <f aca="false">IFERROR(INDEX('ANEXO IV - Kits por Polo'!$G$2:$G$615,MATCH($M345&amp;"|"&amp;$K345&amp;"|"&amp;$A345&amp;"|"&amp;$J345,'ANEXO IV - Kits por Polo'!$I$2:$I$615,0)),0)</f>
        <v>69597</v>
      </c>
      <c r="G345" s="37" t="s">
        <v>2043</v>
      </c>
      <c r="H345" s="36" t="n">
        <f aca="false">IFERROR(INDEX('ANEXO IV - Kits por Polo'!$H$2:$H$615,MATCH($M345&amp;"|"&amp;$K345&amp;"|"&amp;$A345&amp;"|"&amp;$J345,'ANEXO IV - Kits por Polo'!$I$2:$I$615,0)),0)</f>
        <v>412.1</v>
      </c>
      <c r="I345" s="36" t="n">
        <f aca="false">MAX(F345/1000,H345*0.3)</f>
        <v>123.63</v>
      </c>
      <c r="J345" s="38" t="s">
        <v>2032</v>
      </c>
      <c r="K345" s="39" t="s">
        <v>187</v>
      </c>
      <c r="L345" s="39" t="s">
        <v>187</v>
      </c>
      <c r="M345" s="38" t="s">
        <v>2043</v>
      </c>
      <c r="N345" s="38" t="s">
        <v>2044</v>
      </c>
      <c r="O345" s="37" t="s">
        <v>2045</v>
      </c>
      <c r="P345" s="35" t="s">
        <v>2046</v>
      </c>
      <c r="Q345" s="40" t="n">
        <v>-14.5442051343939</v>
      </c>
      <c r="R345" s="40" t="n">
        <v>-52.8035871466251</v>
      </c>
      <c r="S345" s="39" t="s">
        <v>155</v>
      </c>
      <c r="T345" s="41" t="s">
        <v>2047</v>
      </c>
      <c r="U345" s="37" t="n">
        <v>78630000</v>
      </c>
      <c r="V345" s="42" t="s">
        <v>2048</v>
      </c>
      <c r="W345" s="42"/>
      <c r="X345" s="42"/>
      <c r="Y345" s="42"/>
    </row>
    <row r="346" customFormat="false" ht="15" hidden="false" customHeight="true" outlineLevel="0" collapsed="false">
      <c r="A346" s="25" t="s">
        <v>1882</v>
      </c>
      <c r="B346" s="11" t="str">
        <f aca="false">IF(OR(A346="AC",A346="AM",A346="AP",A346="PA",A346="RO",A346="RR",A346="TO"),"Manaus/AM",IF(OR(A346="AL",A346="BA",A346="CE",A346="MA",A346="PB",A346="PE",A346="PI",A346="RN",A346="SE"),"Recife/PE",IF(OR(A346="MT",A346="MS",A346="GO",A346="DF"),"Campo Grande/MS",IF(OR(A346="SC",A346="PR",A346="RS",A346="MG",A346="ES",A346="SP",A346="RJ"),"Curitiba/PR","VERIFICAR UF"))))</f>
        <v>Campo Grande/MS</v>
      </c>
      <c r="C346" s="26"/>
      <c r="D346" s="27"/>
      <c r="E346" s="28" t="n">
        <f aca="false">IFERROR(INDEX('ANEXO IV - Kits por Polo'!$F$2:$F$615,MATCH($M346&amp;"|"&amp;$K346&amp;"|"&amp;$A346&amp;"|"&amp;$J346,'ANEXO IV - Kits por Polo'!$I$2:$I$615,0)),0)</f>
        <v>213</v>
      </c>
      <c r="F346" s="28" t="n">
        <f aca="false">IFERROR(INDEX('ANEXO IV - Kits por Polo'!$G$2:$G$615,MATCH($M346&amp;"|"&amp;$K346&amp;"|"&amp;$A346&amp;"|"&amp;$J346,'ANEXO IV - Kits por Polo'!$I$2:$I$615,0)),0)</f>
        <v>2343132</v>
      </c>
      <c r="G346" s="29" t="s">
        <v>2043</v>
      </c>
      <c r="H346" s="28" t="n">
        <f aca="false">IFERROR(INDEX('ANEXO IV - Kits por Polo'!$H$2:$H$615,MATCH($M346&amp;"|"&amp;$K346&amp;"|"&amp;$A346&amp;"|"&amp;$J346,'ANEXO IV - Kits por Polo'!$I$2:$I$615,0)),0)</f>
        <v>13037.83</v>
      </c>
      <c r="I346" s="28" t="n">
        <f aca="false">MAX(F346/1000,H346*0.3)</f>
        <v>3911.349</v>
      </c>
      <c r="J346" s="30" t="s">
        <v>2032</v>
      </c>
      <c r="K346" s="31" t="s">
        <v>158</v>
      </c>
      <c r="L346" s="31" t="s">
        <v>166</v>
      </c>
      <c r="M346" s="30" t="s">
        <v>2043</v>
      </c>
      <c r="N346" s="30" t="s">
        <v>2043</v>
      </c>
      <c r="O346" s="29" t="s">
        <v>2049</v>
      </c>
      <c r="P346" s="25" t="s">
        <v>2046</v>
      </c>
      <c r="Q346" s="32" t="n">
        <v>-14.5442051343939</v>
      </c>
      <c r="R346" s="32" t="n">
        <v>-52.8035871466251</v>
      </c>
      <c r="S346" s="31" t="s">
        <v>155</v>
      </c>
      <c r="T346" s="33" t="s">
        <v>2047</v>
      </c>
      <c r="U346" s="29" t="n">
        <v>78630000</v>
      </c>
      <c r="V346" s="34" t="s">
        <v>2050</v>
      </c>
      <c r="W346" s="34"/>
      <c r="X346" s="34"/>
      <c r="Y346" s="34"/>
    </row>
    <row r="347" customFormat="false" ht="15" hidden="false" customHeight="true" outlineLevel="0" collapsed="false">
      <c r="A347" s="35" t="s">
        <v>1882</v>
      </c>
      <c r="B347" s="11" t="str">
        <f aca="false">IF(OR(A347="AC",A347="AM",A347="AP",A347="PA",A347="RO",A347="RR",A347="TO"),"Manaus/AM",IF(OR(A347="AL",A347="BA",A347="CE",A347="MA",A347="PB",A347="PE",A347="PI",A347="RN",A347="SE"),"Recife/PE",IF(OR(A347="MT",A347="MS",A347="GO",A347="DF"),"Campo Grande/MS",IF(OR(A347="SC",A347="PR",A347="RS",A347="MG",A347="ES",A347="SP",A347="RJ"),"Curitiba/PR","VERIFICAR UF"))))</f>
        <v>Campo Grande/MS</v>
      </c>
      <c r="C347" s="26"/>
      <c r="D347" s="27"/>
      <c r="E347" s="36" t="n">
        <f aca="false">IFERROR(INDEX('ANEXO IV - Kits por Polo'!$F$2:$F$615,MATCH($M347&amp;"|"&amp;$K347&amp;"|"&amp;$A347&amp;"|"&amp;$J347,'ANEXO IV - Kits por Polo'!$I$2:$I$615,0)),0)</f>
        <v>22</v>
      </c>
      <c r="F347" s="36" t="n">
        <f aca="false">IFERROR(INDEX('ANEXO IV - Kits por Polo'!$G$2:$G$615,MATCH($M347&amp;"|"&amp;$K347&amp;"|"&amp;$A347&amp;"|"&amp;$J347,'ANEXO IV - Kits por Polo'!$I$2:$I$615,0)),0)</f>
        <v>236217</v>
      </c>
      <c r="G347" s="37" t="s">
        <v>2051</v>
      </c>
      <c r="H347" s="36" t="n">
        <f aca="false">IFERROR(INDEX('ANEXO IV - Kits por Polo'!$H$2:$H$615,MATCH($M347&amp;"|"&amp;$K347&amp;"|"&amp;$A347&amp;"|"&amp;$J347,'ANEXO IV - Kits por Polo'!$I$2:$I$615,0)),0)</f>
        <v>1317.94</v>
      </c>
      <c r="I347" s="36" t="n">
        <f aca="false">MAX(F347/1000,H347*0.3)</f>
        <v>395.382</v>
      </c>
      <c r="J347" s="38" t="s">
        <v>2032</v>
      </c>
      <c r="K347" s="39" t="s">
        <v>158</v>
      </c>
      <c r="L347" s="39" t="s">
        <v>159</v>
      </c>
      <c r="M347" s="38" t="s">
        <v>2052</v>
      </c>
      <c r="N347" s="38" t="s">
        <v>2053</v>
      </c>
      <c r="O347" s="37" t="s">
        <v>2054</v>
      </c>
      <c r="P347" s="35" t="s">
        <v>2055</v>
      </c>
      <c r="Q347" s="40" t="n">
        <v>-11.8979639284819</v>
      </c>
      <c r="R347" s="40" t="n">
        <v>-51.6829772217312</v>
      </c>
      <c r="S347" s="39" t="s">
        <v>155</v>
      </c>
      <c r="T347" s="41" t="s">
        <v>2056</v>
      </c>
      <c r="U347" s="37" t="n">
        <v>78665000</v>
      </c>
      <c r="V347" s="42" t="s">
        <v>2057</v>
      </c>
      <c r="W347" s="42"/>
      <c r="X347" s="42"/>
      <c r="Y347" s="42"/>
    </row>
    <row r="348" customFormat="false" ht="15" hidden="false" customHeight="true" outlineLevel="0" collapsed="false">
      <c r="A348" s="25" t="s">
        <v>1882</v>
      </c>
      <c r="B348" s="11" t="str">
        <f aca="false">IF(OR(A348="AC",A348="AM",A348="AP",A348="PA",A348="RO",A348="RR",A348="TO"),"Manaus/AM",IF(OR(A348="AL",A348="BA",A348="CE",A348="MA",A348="PB",A348="PE",A348="PI",A348="RN",A348="SE"),"Recife/PE",IF(OR(A348="MT",A348="MS",A348="GO",A348="DF"),"Campo Grande/MS",IF(OR(A348="SC",A348="PR",A348="RS",A348="MG",A348="ES",A348="SP",A348="RJ"),"Curitiba/PR","VERIFICAR UF"))))</f>
        <v>Campo Grande/MS</v>
      </c>
      <c r="C348" s="26"/>
      <c r="D348" s="27"/>
      <c r="E348" s="28" t="n">
        <f aca="false">IFERROR(INDEX('ANEXO IV - Kits por Polo'!$F$2:$F$615,MATCH($M348&amp;"|"&amp;$K348&amp;"|"&amp;$A348&amp;"|"&amp;$J348,'ANEXO IV - Kits por Polo'!$I$2:$I$615,0)),0)</f>
        <v>23</v>
      </c>
      <c r="F348" s="28" t="n">
        <f aca="false">IFERROR(INDEX('ANEXO IV - Kits por Polo'!$G$2:$G$615,MATCH($M348&amp;"|"&amp;$K348&amp;"|"&amp;$A348&amp;"|"&amp;$J348,'ANEXO IV - Kits por Polo'!$I$2:$I$615,0)),0)</f>
        <v>237241</v>
      </c>
      <c r="G348" s="29" t="s">
        <v>1950</v>
      </c>
      <c r="H348" s="28" t="n">
        <f aca="false">IFERROR(INDEX('ANEXO IV - Kits por Polo'!$H$2:$H$615,MATCH($M348&amp;"|"&amp;$K348&amp;"|"&amp;$A348&amp;"|"&amp;$J348,'ANEXO IV - Kits por Polo'!$I$2:$I$615,0)),0)</f>
        <v>1329.77</v>
      </c>
      <c r="I348" s="28" t="n">
        <f aca="false">MAX(F348/1000,H348*0.3)</f>
        <v>398.931</v>
      </c>
      <c r="J348" s="30" t="s">
        <v>2032</v>
      </c>
      <c r="K348" s="31" t="s">
        <v>158</v>
      </c>
      <c r="L348" s="31" t="s">
        <v>159</v>
      </c>
      <c r="M348" s="30" t="s">
        <v>1950</v>
      </c>
      <c r="N348" s="30" t="s">
        <v>2058</v>
      </c>
      <c r="O348" s="29" t="s">
        <v>2059</v>
      </c>
      <c r="P348" s="25" t="s">
        <v>2060</v>
      </c>
      <c r="Q348" s="32" t="n">
        <v>-14.0940867216908</v>
      </c>
      <c r="R348" s="32" t="n">
        <v>-54.050749775761</v>
      </c>
      <c r="S348" s="31" t="s">
        <v>155</v>
      </c>
      <c r="T348" s="33" t="s">
        <v>2061</v>
      </c>
      <c r="U348" s="29" t="n">
        <v>78870000</v>
      </c>
      <c r="V348" s="34" t="s">
        <v>2062</v>
      </c>
      <c r="W348" s="34"/>
      <c r="X348" s="34"/>
      <c r="Y348" s="34"/>
    </row>
    <row r="349" customFormat="false" ht="15" hidden="false" customHeight="true" outlineLevel="0" collapsed="false">
      <c r="A349" s="35" t="s">
        <v>1882</v>
      </c>
      <c r="B349" s="11" t="str">
        <f aca="false">IF(OR(A349="AC",A349="AM",A349="AP",A349="PA",A349="RO",A349="RR",A349="TO"),"Manaus/AM",IF(OR(A349="AL",A349="BA",A349="CE",A349="MA",A349="PB",A349="PE",A349="PI",A349="RN",A349="SE"),"Recife/PE",IF(OR(A349="MT",A349="MS",A349="GO",A349="DF"),"Campo Grande/MS",IF(OR(A349="SC",A349="PR",A349="RS",A349="MG",A349="ES",A349="SP",A349="RJ"),"Curitiba/PR","VERIFICAR UF"))))</f>
        <v>Campo Grande/MS</v>
      </c>
      <c r="C349" s="26"/>
      <c r="D349" s="27"/>
      <c r="E349" s="36" t="n">
        <f aca="false">IFERROR(INDEX('ANEXO IV - Kits por Polo'!$F$2:$F$615,MATCH($M349&amp;"|"&amp;$K349&amp;"|"&amp;$A349&amp;"|"&amp;$J349,'ANEXO IV - Kits por Polo'!$I$2:$I$615,0)),0)</f>
        <v>83</v>
      </c>
      <c r="F349" s="36" t="n">
        <f aca="false">IFERROR(INDEX('ANEXO IV - Kits por Polo'!$G$2:$G$615,MATCH($M349&amp;"|"&amp;$K349&amp;"|"&amp;$A349&amp;"|"&amp;$J349,'ANEXO IV - Kits por Polo'!$I$2:$I$615,0)),0)</f>
        <v>975365</v>
      </c>
      <c r="G349" s="37" t="s">
        <v>1944</v>
      </c>
      <c r="H349" s="36" t="n">
        <f aca="false">IFERROR(INDEX('ANEXO IV - Kits por Polo'!$H$2:$H$615,MATCH($M349&amp;"|"&amp;$K349&amp;"|"&amp;$A349&amp;"|"&amp;$J349,'ANEXO IV - Kits por Polo'!$I$2:$I$615,0)),0)</f>
        <v>5388.89</v>
      </c>
      <c r="I349" s="36" t="n">
        <f aca="false">MAX(F349/1000,H349*0.3)</f>
        <v>1616.667</v>
      </c>
      <c r="J349" s="38" t="s">
        <v>2032</v>
      </c>
      <c r="K349" s="39" t="s">
        <v>158</v>
      </c>
      <c r="L349" s="39" t="s">
        <v>159</v>
      </c>
      <c r="M349" s="38" t="s">
        <v>2063</v>
      </c>
      <c r="N349" s="38" t="s">
        <v>2064</v>
      </c>
      <c r="O349" s="37" t="s">
        <v>2065</v>
      </c>
      <c r="P349" s="35" t="s">
        <v>2066</v>
      </c>
      <c r="Q349" s="40" t="n">
        <v>-15.6471508230297</v>
      </c>
      <c r="R349" s="40" t="n">
        <v>-53.9057904508767</v>
      </c>
      <c r="S349" s="39" t="s">
        <v>155</v>
      </c>
      <c r="T349" s="41" t="s">
        <v>2067</v>
      </c>
      <c r="U349" s="37" t="n">
        <v>78620000</v>
      </c>
      <c r="V349" s="42" t="s">
        <v>2068</v>
      </c>
      <c r="W349" s="42"/>
      <c r="X349" s="42"/>
      <c r="Y349" s="42"/>
    </row>
    <row r="350" customFormat="false" ht="15" hidden="false" customHeight="true" outlineLevel="0" collapsed="false">
      <c r="A350" s="25" t="s">
        <v>1882</v>
      </c>
      <c r="B350" s="11" t="str">
        <f aca="false">IF(OR(A350="AC",A350="AM",A350="AP",A350="PA",A350="RO",A350="RR",A350="TO"),"Manaus/AM",IF(OR(A350="AL",A350="BA",A350="CE",A350="MA",A350="PB",A350="PE",A350="PI",A350="RN",A350="SE"),"Recife/PE",IF(OR(A350="MT",A350="MS",A350="GO",A350="DF"),"Campo Grande/MS",IF(OR(A350="SC",A350="PR",A350="RS",A350="MG",A350="ES",A350="SP",A350="RJ"),"Curitiba/PR","VERIFICAR UF"))))</f>
        <v>Campo Grande/MS</v>
      </c>
      <c r="C350" s="26"/>
      <c r="D350" s="27"/>
      <c r="E350" s="28" t="n">
        <f aca="false">IFERROR(INDEX('ANEXO IV - Kits por Polo'!$F$2:$F$615,MATCH($M350&amp;"|"&amp;$K350&amp;"|"&amp;$A350&amp;"|"&amp;$J350,'ANEXO IV - Kits por Polo'!$I$2:$I$615,0)),0)</f>
        <v>144</v>
      </c>
      <c r="F350" s="28" t="n">
        <f aca="false">IFERROR(INDEX('ANEXO IV - Kits por Polo'!$G$2:$G$615,MATCH($M350&amp;"|"&amp;$K350&amp;"|"&amp;$A350&amp;"|"&amp;$J350,'ANEXO IV - Kits por Polo'!$I$2:$I$615,0)),0)</f>
        <v>1572050</v>
      </c>
      <c r="G350" s="29" t="s">
        <v>2031</v>
      </c>
      <c r="H350" s="28" t="n">
        <f aca="false">IFERROR(INDEX('ANEXO IV - Kits por Polo'!$H$2:$H$615,MATCH($M350&amp;"|"&amp;$K350&amp;"|"&amp;$A350&amp;"|"&amp;$J350,'ANEXO IV - Kits por Polo'!$I$2:$I$615,0)),0)</f>
        <v>8754.72</v>
      </c>
      <c r="I350" s="28" t="n">
        <f aca="false">MAX(F350/1000,H350*0.3)</f>
        <v>2626.416</v>
      </c>
      <c r="J350" s="30" t="s">
        <v>2032</v>
      </c>
      <c r="K350" s="31" t="s">
        <v>158</v>
      </c>
      <c r="L350" s="31" t="s">
        <v>159</v>
      </c>
      <c r="M350" s="30" t="s">
        <v>2069</v>
      </c>
      <c r="N350" s="30" t="s">
        <v>2069</v>
      </c>
      <c r="O350" s="29" t="s">
        <v>2070</v>
      </c>
      <c r="P350" s="25" t="s">
        <v>2071</v>
      </c>
      <c r="Q350" s="32" t="n">
        <v>-15.3770609645793</v>
      </c>
      <c r="R350" s="32" t="n">
        <v>-52.9031812036603</v>
      </c>
      <c r="S350" s="31" t="s">
        <v>155</v>
      </c>
      <c r="T350" s="33" t="s">
        <v>2072</v>
      </c>
      <c r="U350" s="29" t="n">
        <v>78600000</v>
      </c>
      <c r="V350" s="34" t="s">
        <v>2073</v>
      </c>
      <c r="W350" s="34"/>
      <c r="X350" s="34"/>
      <c r="Y350" s="34"/>
    </row>
    <row r="351" customFormat="false" ht="15" hidden="false" customHeight="true" outlineLevel="0" collapsed="false">
      <c r="A351" s="35" t="s">
        <v>1882</v>
      </c>
      <c r="B351" s="11" t="str">
        <f aca="false">IF(OR(A351="AC",A351="AM",A351="AP",A351="PA",A351="RO",A351="RR",A351="TO"),"Manaus/AM",IF(OR(A351="AL",A351="BA",A351="CE",A351="MA",A351="PB",A351="PE",A351="PI",A351="RN",A351="SE"),"Recife/PE",IF(OR(A351="MT",A351="MS",A351="GO",A351="DF"),"Campo Grande/MS",IF(OR(A351="SC",A351="PR",A351="RS",A351="MG",A351="ES",A351="SP",A351="RJ"),"Curitiba/PR","VERIFICAR UF"))))</f>
        <v>Campo Grande/MS</v>
      </c>
      <c r="C351" s="26"/>
      <c r="D351" s="27"/>
      <c r="E351" s="36" t="n">
        <f aca="false">IFERROR(INDEX('ANEXO IV - Kits por Polo'!$F$2:$F$615,MATCH($M351&amp;"|"&amp;$K351&amp;"|"&amp;$A351&amp;"|"&amp;$J351,'ANEXO IV - Kits por Polo'!$I$2:$I$615,0)),0)</f>
        <v>63</v>
      </c>
      <c r="F351" s="36" t="n">
        <f aca="false">IFERROR(INDEX('ANEXO IV - Kits por Polo'!$G$2:$G$615,MATCH($M351&amp;"|"&amp;$K351&amp;"|"&amp;$A351&amp;"|"&amp;$J351,'ANEXO IV - Kits por Polo'!$I$2:$I$615,0)),0)</f>
        <v>652156</v>
      </c>
      <c r="G351" s="37" t="s">
        <v>1766</v>
      </c>
      <c r="H351" s="36" t="n">
        <f aca="false">IFERROR(INDEX('ANEXO IV - Kits por Polo'!$H$2:$H$615,MATCH($M351&amp;"|"&amp;$K351&amp;"|"&amp;$A351&amp;"|"&amp;$J351,'ANEXO IV - Kits por Polo'!$I$2:$I$615,0)),0)</f>
        <v>3653.91</v>
      </c>
      <c r="I351" s="36" t="n">
        <f aca="false">MAX(F351/1000,H351*0.3)</f>
        <v>1096.173</v>
      </c>
      <c r="J351" s="38" t="s">
        <v>2032</v>
      </c>
      <c r="K351" s="39" t="s">
        <v>158</v>
      </c>
      <c r="L351" s="39" t="s">
        <v>166</v>
      </c>
      <c r="M351" s="38" t="s">
        <v>1766</v>
      </c>
      <c r="N351" s="38" t="s">
        <v>1766</v>
      </c>
      <c r="O351" s="37" t="s">
        <v>2074</v>
      </c>
      <c r="P351" s="35" t="s">
        <v>2075</v>
      </c>
      <c r="Q351" s="40" t="n">
        <v>-14.054859579815</v>
      </c>
      <c r="R351" s="40" t="n">
        <v>-52.1572763559713</v>
      </c>
      <c r="S351" s="39" t="s">
        <v>155</v>
      </c>
      <c r="T351" s="41" t="s">
        <v>2076</v>
      </c>
      <c r="U351" s="37" t="n">
        <v>78635000</v>
      </c>
      <c r="V351" s="42" t="s">
        <v>2077</v>
      </c>
      <c r="W351" s="42"/>
      <c r="X351" s="42"/>
      <c r="Y351" s="42"/>
    </row>
    <row r="352" customFormat="false" ht="15" hidden="false" customHeight="true" outlineLevel="0" collapsed="false">
      <c r="A352" s="25" t="s">
        <v>1882</v>
      </c>
      <c r="B352" s="11" t="str">
        <f aca="false">IF(OR(A352="AC",A352="AM",A352="AP",A352="PA",A352="RO",A352="RR",A352="TO"),"Manaus/AM",IF(OR(A352="AL",A352="BA",A352="CE",A352="MA",A352="PB",A352="PE",A352="PI",A352="RN",A352="SE"),"Recife/PE",IF(OR(A352="MT",A352="MS",A352="GO",A352="DF"),"Campo Grande/MS",IF(OR(A352="SC",A352="PR",A352="RS",A352="MG",A352="ES",A352="SP",A352="RJ"),"Curitiba/PR","VERIFICAR UF"))))</f>
        <v>Campo Grande/MS</v>
      </c>
      <c r="C352" s="26"/>
      <c r="D352" s="27"/>
      <c r="E352" s="28" t="n">
        <f aca="false">IFERROR(INDEX('ANEXO IV - Kits por Polo'!$F$2:$F$615,MATCH($M352&amp;"|"&amp;$K352&amp;"|"&amp;$A352&amp;"|"&amp;$J352,'ANEXO IV - Kits por Polo'!$I$2:$I$615,0)),0)</f>
        <v>26</v>
      </c>
      <c r="F352" s="28" t="n">
        <f aca="false">IFERROR(INDEX('ANEXO IV - Kits por Polo'!$G$2:$G$615,MATCH($M352&amp;"|"&amp;$K352&amp;"|"&amp;$A352&amp;"|"&amp;$J352,'ANEXO IV - Kits por Polo'!$I$2:$I$615,0)),0)</f>
        <v>213857</v>
      </c>
      <c r="G352" s="29" t="s">
        <v>2078</v>
      </c>
      <c r="H352" s="28" t="n">
        <f aca="false">IFERROR(INDEX('ANEXO IV - Kits por Polo'!$H$2:$H$615,MATCH($M352&amp;"|"&amp;$K352&amp;"|"&amp;$A352&amp;"|"&amp;$J352,'ANEXO IV - Kits por Polo'!$I$2:$I$615,0)),0)</f>
        <v>1234.87</v>
      </c>
      <c r="I352" s="28" t="n">
        <f aca="false">MAX(F352/1000,H352*0.3)</f>
        <v>370.461</v>
      </c>
      <c r="J352" s="30" t="s">
        <v>2079</v>
      </c>
      <c r="K352" s="31" t="s">
        <v>136</v>
      </c>
      <c r="L352" s="31" t="s">
        <v>152</v>
      </c>
      <c r="M352" s="30" t="s">
        <v>2078</v>
      </c>
      <c r="N352" s="30" t="s">
        <v>2080</v>
      </c>
      <c r="O352" s="29" t="s">
        <v>2081</v>
      </c>
      <c r="P352" s="25" t="s">
        <v>2082</v>
      </c>
      <c r="Q352" s="32" t="n">
        <v>-13.550312177725</v>
      </c>
      <c r="R352" s="32" t="n">
        <v>-52.2739621253778</v>
      </c>
      <c r="S352" s="31" t="s">
        <v>155</v>
      </c>
      <c r="T352" s="33" t="s">
        <v>2083</v>
      </c>
      <c r="U352" s="29" t="n">
        <v>78640000</v>
      </c>
      <c r="V352" s="34" t="s">
        <v>2084</v>
      </c>
      <c r="W352" s="34"/>
      <c r="X352" s="34"/>
      <c r="Y352" s="34"/>
    </row>
    <row r="353" customFormat="false" ht="15" hidden="false" customHeight="true" outlineLevel="0" collapsed="false">
      <c r="A353" s="35" t="s">
        <v>1882</v>
      </c>
      <c r="B353" s="11" t="str">
        <f aca="false">IF(OR(A353="AC",A353="AM",A353="AP",A353="PA",A353="RO",A353="RR",A353="TO"),"Manaus/AM",IF(OR(A353="AL",A353="BA",A353="CE",A353="MA",A353="PB",A353="PE",A353="PI",A353="RN",A353="SE"),"Recife/PE",IF(OR(A353="MT",A353="MS",A353="GO",A353="DF"),"Campo Grande/MS",IF(OR(A353="SC",A353="PR",A353="RS",A353="MG",A353="ES",A353="SP",A353="RJ"),"Curitiba/PR","VERIFICAR UF"))))</f>
        <v>Campo Grande/MS</v>
      </c>
      <c r="C353" s="26"/>
      <c r="D353" s="27"/>
      <c r="E353" s="36" t="n">
        <f aca="false">IFERROR(INDEX('ANEXO IV - Kits por Polo'!$F$2:$F$615,MATCH($M353&amp;"|"&amp;$K353&amp;"|"&amp;$A353&amp;"|"&amp;$J353,'ANEXO IV - Kits por Polo'!$I$2:$I$615,0)),0)</f>
        <v>19</v>
      </c>
      <c r="F353" s="36" t="n">
        <f aca="false">IFERROR(INDEX('ANEXO IV - Kits por Polo'!$G$2:$G$615,MATCH($M353&amp;"|"&amp;$K353&amp;"|"&amp;$A353&amp;"|"&amp;$J353,'ANEXO IV - Kits por Polo'!$I$2:$I$615,0)),0)</f>
        <v>132234</v>
      </c>
      <c r="G353" s="37" t="s">
        <v>2078</v>
      </c>
      <c r="H353" s="36" t="n">
        <f aca="false">IFERROR(INDEX('ANEXO IV - Kits por Polo'!$H$2:$H$615,MATCH($M353&amp;"|"&amp;$K353&amp;"|"&amp;$A353&amp;"|"&amp;$J353,'ANEXO IV - Kits por Polo'!$I$2:$I$615,0)),0)</f>
        <v>782.99</v>
      </c>
      <c r="I353" s="36" t="n">
        <f aca="false">MAX(F353/1000,H353*0.3)</f>
        <v>234.897</v>
      </c>
      <c r="J353" s="38" t="s">
        <v>2079</v>
      </c>
      <c r="K353" s="39" t="s">
        <v>187</v>
      </c>
      <c r="L353" s="39" t="s">
        <v>187</v>
      </c>
      <c r="M353" s="38" t="s">
        <v>2078</v>
      </c>
      <c r="N353" s="38" t="s">
        <v>2085</v>
      </c>
      <c r="O353" s="37" t="s">
        <v>2086</v>
      </c>
      <c r="P353" s="35" t="s">
        <v>2087</v>
      </c>
      <c r="Q353" s="40" t="n">
        <v>-13.5453539324401</v>
      </c>
      <c r="R353" s="40" t="n">
        <v>-52.2771620660581</v>
      </c>
      <c r="S353" s="39" t="s">
        <v>155</v>
      </c>
      <c r="T353" s="41" t="s">
        <v>2088</v>
      </c>
      <c r="U353" s="37" t="n">
        <v>78640000</v>
      </c>
      <c r="V353" s="42" t="s">
        <v>2089</v>
      </c>
      <c r="W353" s="42"/>
      <c r="X353" s="42"/>
      <c r="Y353" s="42"/>
    </row>
    <row r="354" customFormat="false" ht="15" hidden="false" customHeight="true" outlineLevel="0" collapsed="false">
      <c r="A354" s="25" t="s">
        <v>1882</v>
      </c>
      <c r="B354" s="11" t="str">
        <f aca="false">IF(OR(A354="AC",A354="AM",A354="AP",A354="PA",A354="RO",A354="RR",A354="TO"),"Manaus/AM",IF(OR(A354="AL",A354="BA",A354="CE",A354="MA",A354="PB",A354="PE",A354="PI",A354="RN",A354="SE"),"Recife/PE",IF(OR(A354="MT",A354="MS",A354="GO",A354="DF"),"Campo Grande/MS",IF(OR(A354="SC",A354="PR",A354="RS",A354="MG",A354="ES",A354="SP",A354="RJ"),"Curitiba/PR","VERIFICAR UF"))))</f>
        <v>Campo Grande/MS</v>
      </c>
      <c r="C354" s="26"/>
      <c r="D354" s="27"/>
      <c r="E354" s="28" t="n">
        <f aca="false">IFERROR(INDEX('ANEXO IV - Kits por Polo'!$F$2:$F$615,MATCH($M354&amp;"|"&amp;$K354&amp;"|"&amp;$A354&amp;"|"&amp;$J354,'ANEXO IV - Kits por Polo'!$I$2:$I$615,0)),0)</f>
        <v>73</v>
      </c>
      <c r="F354" s="28" t="n">
        <f aca="false">IFERROR(INDEX('ANEXO IV - Kits por Polo'!$G$2:$G$615,MATCH($M354&amp;"|"&amp;$K354&amp;"|"&amp;$A354&amp;"|"&amp;$J354,'ANEXO IV - Kits por Polo'!$I$2:$I$615,0)),0)</f>
        <v>852345</v>
      </c>
      <c r="G354" s="29" t="s">
        <v>1894</v>
      </c>
      <c r="H354" s="28" t="n">
        <f aca="false">IFERROR(INDEX('ANEXO IV - Kits por Polo'!$H$2:$H$615,MATCH($M354&amp;"|"&amp;$K354&amp;"|"&amp;$A354&amp;"|"&amp;$J354,'ANEXO IV - Kits por Polo'!$I$2:$I$615,0)),0)</f>
        <v>4712.37</v>
      </c>
      <c r="I354" s="28" t="n">
        <f aca="false">MAX(F354/1000,H354*0.3)</f>
        <v>1413.711</v>
      </c>
      <c r="J354" s="30" t="s">
        <v>2079</v>
      </c>
      <c r="K354" s="31" t="s">
        <v>158</v>
      </c>
      <c r="L354" s="31" t="s">
        <v>159</v>
      </c>
      <c r="M354" s="30" t="s">
        <v>2090</v>
      </c>
      <c r="N354" s="30" t="s">
        <v>2091</v>
      </c>
      <c r="O354" s="29" t="s">
        <v>2092</v>
      </c>
      <c r="P354" s="25" t="s">
        <v>2093</v>
      </c>
      <c r="Q354" s="32" t="n">
        <v>-11.1985045467562</v>
      </c>
      <c r="R354" s="32" t="n">
        <v>-53.2363460108104</v>
      </c>
      <c r="S354" s="31" t="s">
        <v>235</v>
      </c>
      <c r="T354" s="33" t="s">
        <v>2094</v>
      </c>
      <c r="U354" s="29" t="n">
        <v>78670000</v>
      </c>
      <c r="V354" s="34" t="s">
        <v>2095</v>
      </c>
      <c r="W354" s="34"/>
      <c r="X354" s="34"/>
      <c r="Y354" s="34"/>
    </row>
    <row r="355" customFormat="false" ht="15" hidden="false" customHeight="true" outlineLevel="0" collapsed="false">
      <c r="A355" s="35" t="s">
        <v>1882</v>
      </c>
      <c r="B355" s="11" t="str">
        <f aca="false">IF(OR(A355="AC",A355="AM",A355="AP",A355="PA",A355="RO",A355="RR",A355="TO"),"Manaus/AM",IF(OR(A355="AL",A355="BA",A355="CE",A355="MA",A355="PB",A355="PE",A355="PI",A355="RN",A355="SE"),"Recife/PE",IF(OR(A355="MT",A355="MS",A355="GO",A355="DF"),"Campo Grande/MS",IF(OR(A355="SC",A355="PR",A355="RS",A355="MG",A355="ES",A355="SP",A355="RJ"),"Curitiba/PR","VERIFICAR UF"))))</f>
        <v>Campo Grande/MS</v>
      </c>
      <c r="C355" s="26"/>
      <c r="D355" s="27"/>
      <c r="E355" s="36" t="n">
        <f aca="false">IFERROR(INDEX('ANEXO IV - Kits por Polo'!$F$2:$F$615,MATCH($M355&amp;"|"&amp;$K355&amp;"|"&amp;$A355&amp;"|"&amp;$J355,'ANEXO IV - Kits por Polo'!$I$2:$I$615,0)),0)</f>
        <v>16</v>
      </c>
      <c r="F355" s="36" t="n">
        <f aca="false">IFERROR(INDEX('ANEXO IV - Kits por Polo'!$G$2:$G$615,MATCH($M355&amp;"|"&amp;$K355&amp;"|"&amp;$A355&amp;"|"&amp;$J355,'ANEXO IV - Kits por Polo'!$I$2:$I$615,0)),0)</f>
        <v>111355</v>
      </c>
      <c r="G355" s="37" t="s">
        <v>2096</v>
      </c>
      <c r="H355" s="37" t="n">
        <f aca="false">IFERROR(INDEX('ANEXO IV - Kits por Polo'!$H$2:$H$615,MATCH($M355&amp;"|"&amp;$K355&amp;"|"&amp;$A355&amp;"|"&amp;$J355,'ANEXO IV - Kits por Polo'!$I$2:$I$615,0)),0)</f>
        <v>659.36</v>
      </c>
      <c r="I355" s="37" t="n">
        <f aca="false">MAX(F355/1000,H355*0.3)</f>
        <v>197.808</v>
      </c>
      <c r="J355" s="38" t="s">
        <v>2079</v>
      </c>
      <c r="K355" s="39" t="s">
        <v>187</v>
      </c>
      <c r="L355" s="39" t="s">
        <v>187</v>
      </c>
      <c r="M355" s="38" t="s">
        <v>2097</v>
      </c>
      <c r="N355" s="38" t="s">
        <v>2098</v>
      </c>
      <c r="O355" s="37" t="s">
        <v>2099</v>
      </c>
      <c r="P355" s="35" t="s">
        <v>2100</v>
      </c>
      <c r="Q355" s="40" t="n">
        <v>-13.1824373439133</v>
      </c>
      <c r="R355" s="40" t="n">
        <v>-53.256719385897</v>
      </c>
      <c r="S355" s="39" t="s">
        <v>155</v>
      </c>
      <c r="T355" s="41" t="s">
        <v>2101</v>
      </c>
      <c r="U355" s="37" t="n">
        <v>78875000</v>
      </c>
      <c r="V355" s="42" t="s">
        <v>2102</v>
      </c>
      <c r="W355" s="42"/>
      <c r="X355" s="42"/>
      <c r="Y355" s="42"/>
    </row>
    <row r="356" customFormat="false" ht="15" hidden="false" customHeight="true" outlineLevel="0" collapsed="false">
      <c r="A356" s="25" t="s">
        <v>1882</v>
      </c>
      <c r="B356" s="11" t="str">
        <f aca="false">IF(OR(A356="AC",A356="AM",A356="AP",A356="PA",A356="RO",A356="RR",A356="TO"),"Manaus/AM",IF(OR(A356="AL",A356="BA",A356="CE",A356="MA",A356="PB",A356="PE",A356="PI",A356="RN",A356="SE"),"Recife/PE",IF(OR(A356="MT",A356="MS",A356="GO",A356="DF"),"Campo Grande/MS",IF(OR(A356="SC",A356="PR",A356="RS",A356="MG",A356="ES",A356="SP",A356="RJ"),"Curitiba/PR","VERIFICAR UF"))))</f>
        <v>Campo Grande/MS</v>
      </c>
      <c r="C356" s="26"/>
      <c r="D356" s="27"/>
      <c r="E356" s="29" t="n">
        <f aca="false">IFERROR(INDEX('ANEXO IV - Kits por Polo'!$F$2:$F$615,MATCH($M356&amp;"|"&amp;$K356&amp;"|"&amp;$A356&amp;"|"&amp;$J356,'ANEXO IV - Kits por Polo'!$I$2:$I$615,0)),0)</f>
        <v>0</v>
      </c>
      <c r="F356" s="29" t="n">
        <f aca="false">IFERROR(INDEX('ANEXO IV - Kits por Polo'!$G$2:$G$615,MATCH($M356&amp;"|"&amp;$K356&amp;"|"&amp;$A356&amp;"|"&amp;$J356,'ANEXO IV - Kits por Polo'!$I$2:$I$615,0)),0)</f>
        <v>0</v>
      </c>
      <c r="G356" s="29" t="s">
        <v>2096</v>
      </c>
      <c r="H356" s="28" t="n">
        <f aca="false">IFERROR(INDEX('ANEXO IV - Kits por Polo'!$H$2:$H$615,MATCH($M356&amp;"|"&amp;$K356&amp;"|"&amp;$A356&amp;"|"&amp;$J356,'ANEXO IV - Kits por Polo'!$I$2:$I$615,0)),0)</f>
        <v>0</v>
      </c>
      <c r="I356" s="28" t="n">
        <f aca="false">MAX(F356/1000,H356*0.3)</f>
        <v>0</v>
      </c>
      <c r="J356" s="30" t="s">
        <v>2079</v>
      </c>
      <c r="K356" s="31" t="s">
        <v>1077</v>
      </c>
      <c r="L356" s="31" t="s">
        <v>1077</v>
      </c>
      <c r="M356" s="30" t="s">
        <v>2103</v>
      </c>
      <c r="N356" s="30" t="s">
        <v>2104</v>
      </c>
      <c r="O356" s="29" t="s">
        <v>2105</v>
      </c>
      <c r="P356" s="25" t="s">
        <v>2106</v>
      </c>
      <c r="Q356" s="32" t="n">
        <v>-12.3537397142779</v>
      </c>
      <c r="R356" s="32" t="n">
        <v>-53.2097630536432</v>
      </c>
      <c r="S356" s="31" t="s">
        <v>235</v>
      </c>
      <c r="T356" s="33" t="s">
        <v>2107</v>
      </c>
      <c r="U356" s="29" t="n">
        <v>78875000</v>
      </c>
      <c r="V356" s="34" t="s">
        <v>2108</v>
      </c>
      <c r="W356" s="34"/>
      <c r="X356" s="34"/>
      <c r="Y356" s="34"/>
    </row>
    <row r="357" customFormat="false" ht="15" hidden="false" customHeight="true" outlineLevel="0" collapsed="false">
      <c r="A357" s="35" t="s">
        <v>1882</v>
      </c>
      <c r="B357" s="11" t="str">
        <f aca="false">IF(OR(A357="AC",A357="AM",A357="AP",A357="PA",A357="RO",A357="RR",A357="TO"),"Manaus/AM",IF(OR(A357="AL",A357="BA",A357="CE",A357="MA",A357="PB",A357="PE",A357="PI",A357="RN",A357="SE"),"Recife/PE",IF(OR(A357="MT",A357="MS",A357="GO",A357="DF"),"Campo Grande/MS",IF(OR(A357="SC",A357="PR",A357="RS",A357="MG",A357="ES",A357="SP",A357="RJ"),"Curitiba/PR","VERIFICAR UF"))))</f>
        <v>Campo Grande/MS</v>
      </c>
      <c r="C357" s="26"/>
      <c r="D357" s="27"/>
      <c r="E357" s="36" t="n">
        <f aca="false">IFERROR(INDEX('ANEXO IV - Kits por Polo'!$F$2:$F$615,MATCH($M357&amp;"|"&amp;$K357&amp;"|"&amp;$A357&amp;"|"&amp;$J357,'ANEXO IV - Kits por Polo'!$I$2:$I$615,0)),0)</f>
        <v>0</v>
      </c>
      <c r="F357" s="36" t="n">
        <f aca="false">IFERROR(INDEX('ANEXO IV - Kits por Polo'!$G$2:$G$615,MATCH($M357&amp;"|"&amp;$K357&amp;"|"&amp;$A357&amp;"|"&amp;$J357,'ANEXO IV - Kits por Polo'!$I$2:$I$615,0)),0)</f>
        <v>0</v>
      </c>
      <c r="G357" s="37" t="s">
        <v>2078</v>
      </c>
      <c r="H357" s="36" t="n">
        <f aca="false">IFERROR(INDEX('ANEXO IV - Kits por Polo'!$H$2:$H$615,MATCH($M357&amp;"|"&amp;$K357&amp;"|"&amp;$A357&amp;"|"&amp;$J357,'ANEXO IV - Kits por Polo'!$I$2:$I$615,0)),0)</f>
        <v>0</v>
      </c>
      <c r="I357" s="36" t="n">
        <f aca="false">MAX(F357/1000,H357*0.3)</f>
        <v>0</v>
      </c>
      <c r="J357" s="38" t="s">
        <v>2079</v>
      </c>
      <c r="K357" s="39" t="s">
        <v>1077</v>
      </c>
      <c r="L357" s="39" t="s">
        <v>1077</v>
      </c>
      <c r="M357" s="38" t="s">
        <v>2109</v>
      </c>
      <c r="N357" s="38" t="s">
        <v>2110</v>
      </c>
      <c r="O357" s="37" t="s">
        <v>2111</v>
      </c>
      <c r="P357" s="35" t="s">
        <v>2112</v>
      </c>
      <c r="Q357" s="40" t="n">
        <v>-12.8485253589982</v>
      </c>
      <c r="R357" s="40" t="n">
        <v>-52.8117708690851</v>
      </c>
      <c r="S357" s="39" t="s">
        <v>155</v>
      </c>
      <c r="T357" s="41" t="s">
        <v>2113</v>
      </c>
      <c r="U357" s="37" t="n">
        <v>78640000</v>
      </c>
      <c r="V357" s="42" t="s">
        <v>2114</v>
      </c>
      <c r="W357" s="42"/>
      <c r="X357" s="42"/>
      <c r="Y357" s="42"/>
    </row>
    <row r="358" customFormat="false" ht="15" hidden="false" customHeight="true" outlineLevel="0" collapsed="false">
      <c r="A358" s="25" t="s">
        <v>1882</v>
      </c>
      <c r="B358" s="11" t="str">
        <f aca="false">IF(OR(A358="AC",A358="AM",A358="AP",A358="PA",A358="RO",A358="RR",A358="TO"),"Manaus/AM",IF(OR(A358="AL",A358="BA",A358="CE",A358="MA",A358="PB",A358="PE",A358="PI",A358="RN",A358="SE"),"Recife/PE",IF(OR(A358="MT",A358="MS",A358="GO",A358="DF"),"Campo Grande/MS",IF(OR(A358="SC",A358="PR",A358="RS",A358="MG",A358="ES",A358="SP",A358="RJ"),"Curitiba/PR","VERIFICAR UF"))))</f>
        <v>Campo Grande/MS</v>
      </c>
      <c r="C358" s="26"/>
      <c r="D358" s="27"/>
      <c r="E358" s="28" t="n">
        <f aca="false">IFERROR(INDEX('ANEXO IV - Kits por Polo'!$F$2:$F$615,MATCH($M358&amp;"|"&amp;$K358&amp;"|"&amp;$A358&amp;"|"&amp;$J358,'ANEXO IV - Kits por Polo'!$I$2:$I$615,0)),0)</f>
        <v>0</v>
      </c>
      <c r="F358" s="28" t="n">
        <f aca="false">IFERROR(INDEX('ANEXO IV - Kits por Polo'!$G$2:$G$615,MATCH($M358&amp;"|"&amp;$K358&amp;"|"&amp;$A358&amp;"|"&amp;$J358,'ANEXO IV - Kits por Polo'!$I$2:$I$615,0)),0)</f>
        <v>0</v>
      </c>
      <c r="G358" s="29" t="s">
        <v>2096</v>
      </c>
      <c r="H358" s="28" t="n">
        <f aca="false">IFERROR(INDEX('ANEXO IV - Kits por Polo'!$H$2:$H$615,MATCH($M358&amp;"|"&amp;$K358&amp;"|"&amp;$A358&amp;"|"&amp;$J358,'ANEXO IV - Kits por Polo'!$I$2:$I$615,0)),0)</f>
        <v>0</v>
      </c>
      <c r="I358" s="28" t="n">
        <f aca="false">MAX(F358/1000,H358*0.3)</f>
        <v>0</v>
      </c>
      <c r="J358" s="30" t="s">
        <v>2079</v>
      </c>
      <c r="K358" s="31" t="s">
        <v>1077</v>
      </c>
      <c r="L358" s="31" t="s">
        <v>1077</v>
      </c>
      <c r="M358" s="30" t="s">
        <v>2115</v>
      </c>
      <c r="N358" s="30" t="s">
        <v>2116</v>
      </c>
      <c r="O358" s="29" t="s">
        <v>2117</v>
      </c>
      <c r="P358" s="25" t="s">
        <v>2118</v>
      </c>
      <c r="Q358" s="32" t="n">
        <v>-12.9927840930642</v>
      </c>
      <c r="R358" s="32" t="n">
        <v>-53.4371900808001</v>
      </c>
      <c r="S358" s="31" t="s">
        <v>235</v>
      </c>
      <c r="T358" s="33" t="s">
        <v>2119</v>
      </c>
      <c r="U358" s="29" t="n">
        <v>78875000</v>
      </c>
      <c r="V358" s="34" t="s">
        <v>2120</v>
      </c>
      <c r="W358" s="34"/>
      <c r="X358" s="34"/>
      <c r="Y358" s="34"/>
    </row>
    <row r="359" customFormat="false" ht="15" hidden="false" customHeight="true" outlineLevel="0" collapsed="false">
      <c r="A359" s="35" t="s">
        <v>1882</v>
      </c>
      <c r="B359" s="11" t="str">
        <f aca="false">IF(OR(A359="AC",A359="AM",A359="AP",A359="PA",A359="RO",A359="RR",A359="TO"),"Manaus/AM",IF(OR(A359="AL",A359="BA",A359="CE",A359="MA",A359="PB",A359="PE",A359="PI",A359="RN",A359="SE"),"Recife/PE",IF(OR(A359="MT",A359="MS",A359="GO",A359="DF"),"Campo Grande/MS",IF(OR(A359="SC",A359="PR",A359="RS",A359="MG",A359="ES",A359="SP",A359="RJ"),"Curitiba/PR","VERIFICAR UF"))))</f>
        <v>Campo Grande/MS</v>
      </c>
      <c r="C359" s="26"/>
      <c r="D359" s="27"/>
      <c r="E359" s="36" t="n">
        <f aca="false">IFERROR(INDEX('ANEXO IV - Kits por Polo'!$F$2:$F$615,MATCH($M359&amp;"|"&amp;$K359&amp;"|"&amp;$A359&amp;"|"&amp;$J359,'ANEXO IV - Kits por Polo'!$I$2:$I$615,0)),0)</f>
        <v>120</v>
      </c>
      <c r="F359" s="36" t="n">
        <f aca="false">IFERROR(INDEX('ANEXO IV - Kits por Polo'!$G$2:$G$615,MATCH($M359&amp;"|"&amp;$K359&amp;"|"&amp;$A359&amp;"|"&amp;$J359,'ANEXO IV - Kits por Polo'!$I$2:$I$615,0)),0)</f>
        <v>1345658</v>
      </c>
      <c r="G359" s="37" t="s">
        <v>2096</v>
      </c>
      <c r="H359" s="36" t="n">
        <f aca="false">IFERROR(INDEX('ANEXO IV - Kits por Polo'!$H$2:$H$615,MATCH($M359&amp;"|"&amp;$K359&amp;"|"&amp;$A359&amp;"|"&amp;$J359,'ANEXO IV - Kits por Polo'!$I$2:$I$615,0)),0)</f>
        <v>7471.88</v>
      </c>
      <c r="I359" s="36" t="n">
        <f aca="false">MAX(F359/1000,H359*0.3)</f>
        <v>2241.564</v>
      </c>
      <c r="J359" s="38" t="s">
        <v>2079</v>
      </c>
      <c r="K359" s="39" t="s">
        <v>158</v>
      </c>
      <c r="L359" s="39" t="s">
        <v>159</v>
      </c>
      <c r="M359" s="38" t="s">
        <v>2121</v>
      </c>
      <c r="N359" s="38" t="s">
        <v>2122</v>
      </c>
      <c r="O359" s="37" t="s">
        <v>2123</v>
      </c>
      <c r="P359" s="35" t="s">
        <v>2124</v>
      </c>
      <c r="Q359" s="40" t="n">
        <v>-12.1997603022131</v>
      </c>
      <c r="R359" s="40" t="n">
        <v>-53.3780706128664</v>
      </c>
      <c r="S359" s="39" t="s">
        <v>235</v>
      </c>
      <c r="T359" s="41" t="s">
        <v>2125</v>
      </c>
      <c r="U359" s="37" t="n">
        <v>78875000</v>
      </c>
      <c r="V359" s="42" t="s">
        <v>2126</v>
      </c>
      <c r="W359" s="42"/>
      <c r="X359" s="42"/>
      <c r="Y359" s="42"/>
    </row>
    <row r="360" customFormat="false" ht="15" hidden="false" customHeight="true" outlineLevel="0" collapsed="false">
      <c r="A360" s="25" t="s">
        <v>1882</v>
      </c>
      <c r="B360" s="11" t="str">
        <f aca="false">IF(OR(A360="AC",A360="AM",A360="AP",A360="PA",A360="RO",A360="RR",A360="TO"),"Manaus/AM",IF(OR(A360="AL",A360="BA",A360="CE",A360="MA",A360="PB",A360="PE",A360="PI",A360="RN",A360="SE"),"Recife/PE",IF(OR(A360="MT",A360="MS",A360="GO",A360="DF"),"Campo Grande/MS",IF(OR(A360="SC",A360="PR",A360="RS",A360="MG",A360="ES",A360="SP",A360="RJ"),"Curitiba/PR","VERIFICAR UF"))))</f>
        <v>Campo Grande/MS</v>
      </c>
      <c r="C360" s="26"/>
      <c r="D360" s="27"/>
      <c r="E360" s="28" t="n">
        <f aca="false">IFERROR(INDEX('ANEXO IV - Kits por Polo'!$F$2:$F$615,MATCH($M360&amp;"|"&amp;$K360&amp;"|"&amp;$A360&amp;"|"&amp;$J360,'ANEXO IV - Kits por Polo'!$I$2:$I$615,0)),0)</f>
        <v>48</v>
      </c>
      <c r="F360" s="28" t="n">
        <f aca="false">IFERROR(INDEX('ANEXO IV - Kits por Polo'!$G$2:$G$615,MATCH($M360&amp;"|"&amp;$K360&amp;"|"&amp;$A360&amp;"|"&amp;$J360,'ANEXO IV - Kits por Polo'!$I$2:$I$615,0)),0)</f>
        <v>559633</v>
      </c>
      <c r="G360" s="29" t="s">
        <v>2127</v>
      </c>
      <c r="H360" s="28" t="n">
        <f aca="false">IFERROR(INDEX('ANEXO IV - Kits por Polo'!$H$2:$H$615,MATCH($M360&amp;"|"&amp;$K360&amp;"|"&amp;$A360&amp;"|"&amp;$J360,'ANEXO IV - Kits por Polo'!$I$2:$I$615,0)),0)</f>
        <v>3094.52</v>
      </c>
      <c r="I360" s="28" t="n">
        <f aca="false">MAX(F360/1000,H360*0.3)</f>
        <v>928.356</v>
      </c>
      <c r="J360" s="30" t="s">
        <v>2079</v>
      </c>
      <c r="K360" s="31" t="s">
        <v>158</v>
      </c>
      <c r="L360" s="31" t="s">
        <v>159</v>
      </c>
      <c r="M360" s="30" t="s">
        <v>2128</v>
      </c>
      <c r="N360" s="30" t="s">
        <v>2129</v>
      </c>
      <c r="O360" s="29" t="s">
        <v>2130</v>
      </c>
      <c r="P360" s="25" t="s">
        <v>2131</v>
      </c>
      <c r="Q360" s="32" t="n">
        <v>-11.7440248051933</v>
      </c>
      <c r="R360" s="32" t="n">
        <v>-53.6116138423183</v>
      </c>
      <c r="S360" s="31" t="s">
        <v>235</v>
      </c>
      <c r="T360" s="33" t="s">
        <v>2132</v>
      </c>
      <c r="U360" s="29" t="n">
        <v>78885000</v>
      </c>
      <c r="V360" s="34" t="s">
        <v>2133</v>
      </c>
      <c r="W360" s="34"/>
      <c r="X360" s="34"/>
      <c r="Y360" s="34"/>
    </row>
    <row r="361" customFormat="false" ht="15" hidden="false" customHeight="true" outlineLevel="0" collapsed="false">
      <c r="A361" s="35" t="s">
        <v>1882</v>
      </c>
      <c r="B361" s="11" t="str">
        <f aca="false">IF(OR(A361="AC",A361="AM",A361="AP",A361="PA",A361="RO",A361="RR",A361="TO"),"Manaus/AM",IF(OR(A361="AL",A361="BA",A361="CE",A361="MA",A361="PB",A361="PE",A361="PI",A361="RN",A361="SE"),"Recife/PE",IF(OR(A361="MT",A361="MS",A361="GO",A361="DF"),"Campo Grande/MS",IF(OR(A361="SC",A361="PR",A361="RS",A361="MG",A361="ES",A361="SP",A361="RJ"),"Curitiba/PR","VERIFICAR UF"))))</f>
        <v>Campo Grande/MS</v>
      </c>
      <c r="C361" s="26"/>
      <c r="D361" s="27"/>
      <c r="E361" s="36" t="n">
        <f aca="false">IFERROR(INDEX('ANEXO IV - Kits por Polo'!$F$2:$F$615,MATCH($M361&amp;"|"&amp;$K361&amp;"|"&amp;$A361&amp;"|"&amp;$J361,'ANEXO IV - Kits por Polo'!$I$2:$I$615,0)),0)</f>
        <v>23</v>
      </c>
      <c r="F361" s="36" t="n">
        <f aca="false">IFERROR(INDEX('ANEXO IV - Kits por Polo'!$G$2:$G$615,MATCH($M361&amp;"|"&amp;$K361&amp;"|"&amp;$A361&amp;"|"&amp;$J361,'ANEXO IV - Kits por Polo'!$I$2:$I$615,0)),0)</f>
        <v>160073</v>
      </c>
      <c r="G361" s="37" t="s">
        <v>2134</v>
      </c>
      <c r="H361" s="36" t="n">
        <f aca="false">IFERROR(INDEX('ANEXO IV - Kits por Polo'!$H$2:$H$615,MATCH($M361&amp;"|"&amp;$K361&amp;"|"&amp;$A361&amp;"|"&amp;$J361,'ANEXO IV - Kits por Polo'!$I$2:$I$615,0)),0)</f>
        <v>947.83</v>
      </c>
      <c r="I361" s="36" t="n">
        <f aca="false">MAX(F361/1000,H361*0.3)</f>
        <v>284.349</v>
      </c>
      <c r="J361" s="38" t="s">
        <v>2079</v>
      </c>
      <c r="K361" s="39" t="s">
        <v>187</v>
      </c>
      <c r="L361" s="39" t="s">
        <v>187</v>
      </c>
      <c r="M361" s="38" t="s">
        <v>2134</v>
      </c>
      <c r="N361" s="38" t="s">
        <v>2135</v>
      </c>
      <c r="O361" s="37" t="s">
        <v>2136</v>
      </c>
      <c r="P361" s="35" t="s">
        <v>2137</v>
      </c>
      <c r="Q361" s="40" t="n">
        <v>-12.58679670073</v>
      </c>
      <c r="R361" s="40" t="n">
        <v>-52.2172344916894</v>
      </c>
      <c r="S361" s="39" t="s">
        <v>155</v>
      </c>
      <c r="T361" s="41" t="s">
        <v>2138</v>
      </c>
      <c r="U361" s="37" t="n">
        <v>78643000</v>
      </c>
      <c r="V361" s="42" t="s">
        <v>2139</v>
      </c>
      <c r="W361" s="42"/>
      <c r="X361" s="42"/>
      <c r="Y361" s="42"/>
    </row>
    <row r="362" customFormat="false" ht="15" hidden="false" customHeight="true" outlineLevel="0" collapsed="false">
      <c r="A362" s="25" t="s">
        <v>1882</v>
      </c>
      <c r="B362" s="11" t="str">
        <f aca="false">IF(OR(A362="AC",A362="AM",A362="AP",A362="PA",A362="RO",A362="RR",A362="TO"),"Manaus/AM",IF(OR(A362="AL",A362="BA",A362="CE",A362="MA",A362="PB",A362="PE",A362="PI",A362="RN",A362="SE"),"Recife/PE",IF(OR(A362="MT",A362="MS",A362="GO",A362="DF"),"Campo Grande/MS",IF(OR(A362="SC",A362="PR",A362="RS",A362="MG",A362="ES",A362="SP",A362="RJ"),"Curitiba/PR","VERIFICAR UF"))))</f>
        <v>Campo Grande/MS</v>
      </c>
      <c r="C362" s="26"/>
      <c r="D362" s="27"/>
      <c r="E362" s="28" t="n">
        <f aca="false">IFERROR(INDEX('ANEXO IV - Kits por Polo'!$F$2:$F$615,MATCH($M362&amp;"|"&amp;$K362&amp;"|"&amp;$A362&amp;"|"&amp;$J362,'ANEXO IV - Kits por Polo'!$I$2:$I$615,0)),0)</f>
        <v>17</v>
      </c>
      <c r="F362" s="28" t="n">
        <f aca="false">IFERROR(INDEX('ANEXO IV - Kits por Polo'!$G$2:$G$615,MATCH($M362&amp;"|"&amp;$K362&amp;"|"&amp;$A362&amp;"|"&amp;$J362,'ANEXO IV - Kits por Polo'!$I$2:$I$615,0)),0)</f>
        <v>118315</v>
      </c>
      <c r="G362" s="29" t="s">
        <v>2140</v>
      </c>
      <c r="H362" s="28" t="n">
        <f aca="false">IFERROR(INDEX('ANEXO IV - Kits por Polo'!$H$2:$H$615,MATCH($M362&amp;"|"&amp;$K362&amp;"|"&amp;$A362&amp;"|"&amp;$J362,'ANEXO IV - Kits por Polo'!$I$2:$I$615,0)),0)</f>
        <v>700.57</v>
      </c>
      <c r="I362" s="28" t="n">
        <f aca="false">MAX(F362/1000,H362*0.3)</f>
        <v>210.171</v>
      </c>
      <c r="J362" s="30" t="s">
        <v>2079</v>
      </c>
      <c r="K362" s="31" t="s">
        <v>187</v>
      </c>
      <c r="L362" s="31" t="s">
        <v>187</v>
      </c>
      <c r="M362" s="30" t="s">
        <v>2140</v>
      </c>
      <c r="N362" s="30" t="s">
        <v>2141</v>
      </c>
      <c r="O362" s="29" t="s">
        <v>2142</v>
      </c>
      <c r="P362" s="25" t="s">
        <v>2143</v>
      </c>
      <c r="Q362" s="32" t="n">
        <v>-11.8119596929464</v>
      </c>
      <c r="R362" s="32" t="n">
        <v>-55.6089600129886</v>
      </c>
      <c r="S362" s="31" t="s">
        <v>155</v>
      </c>
      <c r="T362" s="33" t="s">
        <v>2144</v>
      </c>
      <c r="U362" s="29" t="n">
        <v>78559899</v>
      </c>
      <c r="V362" s="34" t="s">
        <v>2145</v>
      </c>
      <c r="W362" s="34"/>
      <c r="X362" s="34"/>
      <c r="Y362" s="34"/>
    </row>
    <row r="363" customFormat="false" ht="15" hidden="false" customHeight="true" outlineLevel="0" collapsed="false">
      <c r="A363" s="35" t="s">
        <v>1882</v>
      </c>
      <c r="B363" s="11" t="str">
        <f aca="false">IF(OR(A363="AC",A363="AM",A363="AP",A363="PA",A363="RO",A363="RR",A363="TO"),"Manaus/AM",IF(OR(A363="AL",A363="BA",A363="CE",A363="MA",A363="PB",A363="PE",A363="PI",A363="RN",A363="SE"),"Recife/PE",IF(OR(A363="MT",A363="MS",A363="GO",A363="DF"),"Campo Grande/MS",IF(OR(A363="SC",A363="PR",A363="RS",A363="MG",A363="ES",A363="SP",A363="RJ"),"Curitiba/PR","VERIFICAR UF"))))</f>
        <v>Campo Grande/MS</v>
      </c>
      <c r="C363" s="26"/>
      <c r="D363" s="27"/>
      <c r="E363" s="36" t="n">
        <f aca="false">IFERROR(INDEX('ANEXO IV - Kits por Polo'!$F$2:$F$615,MATCH($M363&amp;"|"&amp;$K363&amp;"|"&amp;$A363&amp;"|"&amp;$J363,'ANEXO IV - Kits por Polo'!$I$2:$I$615,0)),0)</f>
        <v>0</v>
      </c>
      <c r="F363" s="36" t="n">
        <f aca="false">IFERROR(INDEX('ANEXO IV - Kits por Polo'!$G$2:$G$615,MATCH($M363&amp;"|"&amp;$K363&amp;"|"&amp;$A363&amp;"|"&amp;$J363,'ANEXO IV - Kits por Polo'!$I$2:$I$615,0)),0)</f>
        <v>0</v>
      </c>
      <c r="G363" s="37" t="s">
        <v>2127</v>
      </c>
      <c r="H363" s="36" t="n">
        <f aca="false">IFERROR(INDEX('ANEXO IV - Kits por Polo'!$H$2:$H$615,MATCH($M363&amp;"|"&amp;$K363&amp;"|"&amp;$A363&amp;"|"&amp;$J363,'ANEXO IV - Kits por Polo'!$I$2:$I$615,0)),0)</f>
        <v>0</v>
      </c>
      <c r="I363" s="36" t="n">
        <f aca="false">MAX(F363/1000,H363*0.3)</f>
        <v>0</v>
      </c>
      <c r="J363" s="38" t="s">
        <v>2079</v>
      </c>
      <c r="K363" s="39" t="s">
        <v>1077</v>
      </c>
      <c r="L363" s="39" t="s">
        <v>1077</v>
      </c>
      <c r="M363" s="38" t="s">
        <v>2146</v>
      </c>
      <c r="N363" s="38" t="s">
        <v>2147</v>
      </c>
      <c r="O363" s="37" t="s">
        <v>2148</v>
      </c>
      <c r="P363" s="35" t="s">
        <v>2149</v>
      </c>
      <c r="Q363" s="40" t="n">
        <v>-11.2547284529923</v>
      </c>
      <c r="R363" s="40" t="n">
        <v>-53.758435054489</v>
      </c>
      <c r="S363" s="39" t="s">
        <v>235</v>
      </c>
      <c r="T363" s="41" t="s">
        <v>2150</v>
      </c>
      <c r="U363" s="37" t="n">
        <v>78885000</v>
      </c>
      <c r="V363" s="42" t="s">
        <v>2151</v>
      </c>
      <c r="W363" s="42"/>
      <c r="X363" s="42"/>
      <c r="Y363" s="42"/>
    </row>
    <row r="364" customFormat="false" ht="15" hidden="false" customHeight="true" outlineLevel="0" collapsed="false">
      <c r="A364" s="25" t="s">
        <v>1882</v>
      </c>
      <c r="B364" s="11" t="str">
        <f aca="false">IF(OR(A364="AC",A364="AM",A364="AP",A364="PA",A364="RO",A364="RR",A364="TO"),"Manaus/AM",IF(OR(A364="AL",A364="BA",A364="CE",A364="MA",A364="PB",A364="PE",A364="PI",A364="RN",A364="SE"),"Recife/PE",IF(OR(A364="MT",A364="MS",A364="GO",A364="DF"),"Campo Grande/MS",IF(OR(A364="SC",A364="PR",A364="RS",A364="MG",A364="ES",A364="SP",A364="RJ"),"Curitiba/PR","VERIFICAR UF"))))</f>
        <v>Campo Grande/MS</v>
      </c>
      <c r="C364" s="26"/>
      <c r="D364" s="27"/>
      <c r="E364" s="28" t="n">
        <f aca="false">IFERROR(INDEX('ANEXO IV - Kits por Polo'!$F$2:$F$615,MATCH($M364&amp;"|"&amp;$K364&amp;"|"&amp;$A364&amp;"|"&amp;$J364,'ANEXO IV - Kits por Polo'!$I$2:$I$615,0)),0)</f>
        <v>22</v>
      </c>
      <c r="F364" s="28" t="n">
        <f aca="false">IFERROR(INDEX('ANEXO IV - Kits por Polo'!$G$2:$G$615,MATCH($M364&amp;"|"&amp;$K364&amp;"|"&amp;$A364&amp;"|"&amp;$J364,'ANEXO IV - Kits por Polo'!$I$2:$I$615,0)),0)</f>
        <v>248089</v>
      </c>
      <c r="G364" s="29" t="s">
        <v>2134</v>
      </c>
      <c r="H364" s="28" t="n">
        <f aca="false">IFERROR(INDEX('ANEXO IV - Kits por Polo'!$H$2:$H$615,MATCH($M364&amp;"|"&amp;$K364&amp;"|"&amp;$A364&amp;"|"&amp;$J364,'ANEXO IV - Kits por Polo'!$I$2:$I$615,0)),0)</f>
        <v>1376.7</v>
      </c>
      <c r="I364" s="28" t="n">
        <f aca="false">MAX(F364/1000,H364*0.3)</f>
        <v>413.01</v>
      </c>
      <c r="J364" s="30" t="s">
        <v>2079</v>
      </c>
      <c r="K364" s="31" t="s">
        <v>158</v>
      </c>
      <c r="L364" s="31" t="s">
        <v>159</v>
      </c>
      <c r="M364" s="30" t="s">
        <v>2152</v>
      </c>
      <c r="N364" s="30" t="s">
        <v>2153</v>
      </c>
      <c r="O364" s="29" t="s">
        <v>2154</v>
      </c>
      <c r="P364" s="25" t="s">
        <v>2155</v>
      </c>
      <c r="Q364" s="32" t="n">
        <v>-11.726954226615</v>
      </c>
      <c r="R364" s="32" t="n">
        <v>-52.9273278221209</v>
      </c>
      <c r="S364" s="31" t="s">
        <v>235</v>
      </c>
      <c r="T364" s="33" t="s">
        <v>2156</v>
      </c>
      <c r="U364" s="29" t="n">
        <v>78643000</v>
      </c>
      <c r="V364" s="34" t="s">
        <v>2157</v>
      </c>
      <c r="W364" s="34"/>
      <c r="X364" s="34"/>
      <c r="Y364" s="34"/>
    </row>
    <row r="365" customFormat="false" ht="15" hidden="false" customHeight="true" outlineLevel="0" collapsed="false">
      <c r="A365" s="35" t="s">
        <v>2158</v>
      </c>
      <c r="B365" s="11" t="str">
        <f aca="false">IF(OR(A365="AC",A365="AM",A365="AP",A365="PA",A365="RO",A365="RR",A365="TO"),"Manaus/AM",IF(OR(A365="AL",A365="BA",A365="CE",A365="MA",A365="PB",A365="PE",A365="PI",A365="RN",A365="SE"),"Recife/PE",IF(OR(A365="MT",A365="MS",A365="GO",A365="DF"),"Campo Grande/MS",IF(OR(A365="SC",A365="PR",A365="RS",A365="MG",A365="ES",A365="SP",A365="RJ"),"Curitiba/PR","VERIFICAR UF"))))</f>
        <v>Manaus/AM</v>
      </c>
      <c r="C365" s="26"/>
      <c r="D365" s="27"/>
      <c r="E365" s="36" t="n">
        <f aca="false">IFERROR(INDEX('ANEXO IV - Kits por Polo'!$F$2:$F$615,MATCH($M365&amp;"|"&amp;$K365&amp;"|"&amp;$A365&amp;"|"&amp;$J365,'ANEXO IV - Kits por Polo'!$I$2:$I$615,0)),0)</f>
        <v>26</v>
      </c>
      <c r="F365" s="36" t="n">
        <f aca="false">IFERROR(INDEX('ANEXO IV - Kits por Polo'!$G$2:$G$615,MATCH($M365&amp;"|"&amp;$K365&amp;"|"&amp;$A365&amp;"|"&amp;$J365,'ANEXO IV - Kits por Polo'!$I$2:$I$615,0)),0)</f>
        <v>197404</v>
      </c>
      <c r="G365" s="37" t="s">
        <v>2159</v>
      </c>
      <c r="H365" s="36" t="n">
        <f aca="false">IFERROR(INDEX('ANEXO IV - Kits por Polo'!$H$2:$H$615,MATCH($M365&amp;"|"&amp;$K365&amp;"|"&amp;$A365&amp;"|"&amp;$J365,'ANEXO IV - Kits por Polo'!$I$2:$I$615,0)),0)</f>
        <v>1153.165</v>
      </c>
      <c r="I365" s="36" t="n">
        <f aca="false">MAX(F365/1000,H365*0.3)</f>
        <v>345.9495</v>
      </c>
      <c r="J365" s="38" t="s">
        <v>2159</v>
      </c>
      <c r="K365" s="39" t="s">
        <v>136</v>
      </c>
      <c r="L365" s="39" t="s">
        <v>152</v>
      </c>
      <c r="M365" s="38" t="s">
        <v>2159</v>
      </c>
      <c r="N365" s="38" t="s">
        <v>2160</v>
      </c>
      <c r="O365" s="37" t="s">
        <v>2161</v>
      </c>
      <c r="P365" s="35" t="s">
        <v>2162</v>
      </c>
      <c r="Q365" s="40" t="n">
        <v>-3.20600906679912</v>
      </c>
      <c r="R365" s="40" t="n">
        <v>-52.2205919745669</v>
      </c>
      <c r="S365" s="39" t="s">
        <v>155</v>
      </c>
      <c r="T365" s="41" t="s">
        <v>2163</v>
      </c>
      <c r="U365" s="37" t="n">
        <v>68373185</v>
      </c>
      <c r="V365" s="42" t="s">
        <v>2164</v>
      </c>
      <c r="W365" s="42"/>
      <c r="X365" s="42"/>
      <c r="Y365" s="42"/>
    </row>
    <row r="366" customFormat="false" ht="15" hidden="false" customHeight="true" outlineLevel="0" collapsed="false">
      <c r="A366" s="25" t="s">
        <v>2158</v>
      </c>
      <c r="B366" s="11" t="str">
        <f aca="false">IF(OR(A366="AC",A366="AM",A366="AP",A366="PA",A366="RO",A366="RR",A366="TO"),"Manaus/AM",IF(OR(A366="AL",A366="BA",A366="CE",A366="MA",A366="PB",A366="PE",A366="PI",A366="RN",A366="SE"),"Recife/PE",IF(OR(A366="MT",A366="MS",A366="GO",A366="DF"),"Campo Grande/MS",IF(OR(A366="SC",A366="PR",A366="RS",A366="MG",A366="ES",A366="SP",A366="RJ"),"Curitiba/PR","VERIFICAR UF"))))</f>
        <v>Manaus/AM</v>
      </c>
      <c r="C366" s="26"/>
      <c r="D366" s="27"/>
      <c r="E366" s="28" t="n">
        <f aca="false">IFERROR(INDEX('ANEXO IV - Kits por Polo'!$F$2:$F$615,MATCH($M366&amp;"|"&amp;$K366&amp;"|"&amp;$A366&amp;"|"&amp;$J366,'ANEXO IV - Kits por Polo'!$I$2:$I$615,0)),0)</f>
        <v>20</v>
      </c>
      <c r="F366" s="28" t="n">
        <f aca="false">IFERROR(INDEX('ANEXO IV - Kits por Polo'!$G$2:$G$615,MATCH($M366&amp;"|"&amp;$K366&amp;"|"&amp;$A366&amp;"|"&amp;$J366,'ANEXO IV - Kits por Polo'!$I$2:$I$615,0)),0)</f>
        <v>145130</v>
      </c>
      <c r="G366" s="29" t="s">
        <v>2159</v>
      </c>
      <c r="H366" s="28" t="n">
        <f aca="false">IFERROR(INDEX('ANEXO IV - Kits por Polo'!$H$2:$H$615,MATCH($M366&amp;"|"&amp;$K366&amp;"|"&amp;$A366&amp;"|"&amp;$J366,'ANEXO IV - Kits por Polo'!$I$2:$I$615,0)),0)</f>
        <v>853.58</v>
      </c>
      <c r="I366" s="28" t="n">
        <f aca="false">MAX(F366/1000,H366*0.3)</f>
        <v>256.074</v>
      </c>
      <c r="J366" s="30" t="s">
        <v>2159</v>
      </c>
      <c r="K366" s="31" t="s">
        <v>187</v>
      </c>
      <c r="L366" s="31" t="s">
        <v>187</v>
      </c>
      <c r="M366" s="30" t="s">
        <v>2159</v>
      </c>
      <c r="N366" s="30" t="s">
        <v>2165</v>
      </c>
      <c r="O366" s="29" t="s">
        <v>2166</v>
      </c>
      <c r="P366" s="25" t="s">
        <v>2167</v>
      </c>
      <c r="Q366" s="32" t="n">
        <v>-3.19609119633748</v>
      </c>
      <c r="R366" s="32" t="n">
        <v>-52.1867225216451</v>
      </c>
      <c r="S366" s="31" t="s">
        <v>155</v>
      </c>
      <c r="T366" s="33" t="s">
        <v>2168</v>
      </c>
      <c r="U366" s="29" t="n">
        <v>68376035</v>
      </c>
      <c r="V366" s="34" t="s">
        <v>2169</v>
      </c>
      <c r="W366" s="34"/>
      <c r="X366" s="34"/>
      <c r="Y366" s="34"/>
    </row>
    <row r="367" customFormat="false" ht="15" hidden="false" customHeight="true" outlineLevel="0" collapsed="false">
      <c r="A367" s="35" t="s">
        <v>2158</v>
      </c>
      <c r="B367" s="11" t="str">
        <f aca="false">IF(OR(A367="AC",A367="AM",A367="AP",A367="PA",A367="RO",A367="RR",A367="TO"),"Manaus/AM",IF(OR(A367="AL",A367="BA",A367="CE",A367="MA",A367="PB",A367="PE",A367="PI",A367="RN",A367="SE"),"Recife/PE",IF(OR(A367="MT",A367="MS",A367="GO",A367="DF"),"Campo Grande/MS",IF(OR(A367="SC",A367="PR",A367="RS",A367="MG",A367="ES",A367="SP",A367="RJ"),"Curitiba/PR","VERIFICAR UF"))))</f>
        <v>Manaus/AM</v>
      </c>
      <c r="C367" s="26"/>
      <c r="D367" s="27"/>
      <c r="E367" s="36" t="n">
        <f aca="false">IFERROR(INDEX('ANEXO IV - Kits por Polo'!$F$2:$F$615,MATCH($M367&amp;"|"&amp;$K367&amp;"|"&amp;$A367&amp;"|"&amp;$J367,'ANEXO IV - Kits por Polo'!$I$2:$I$615,0)),0)</f>
        <v>0</v>
      </c>
      <c r="F367" s="36" t="n">
        <f aca="false">IFERROR(INDEX('ANEXO IV - Kits por Polo'!$G$2:$G$615,MATCH($M367&amp;"|"&amp;$K367&amp;"|"&amp;$A367&amp;"|"&amp;$J367,'ANEXO IV - Kits por Polo'!$I$2:$I$615,0)),0)</f>
        <v>0</v>
      </c>
      <c r="G367" s="37" t="s">
        <v>2170</v>
      </c>
      <c r="H367" s="36" t="n">
        <f aca="false">IFERROR(INDEX('ANEXO IV - Kits por Polo'!$H$2:$H$615,MATCH($M367&amp;"|"&amp;$K367&amp;"|"&amp;$A367&amp;"|"&amp;$J367,'ANEXO IV - Kits por Polo'!$I$2:$I$615,0)),0)</f>
        <v>0</v>
      </c>
      <c r="I367" s="36" t="n">
        <f aca="false">MAX(F367/1000,H367*0.3)</f>
        <v>0</v>
      </c>
      <c r="J367" s="38" t="s">
        <v>2159</v>
      </c>
      <c r="K367" s="39" t="s">
        <v>1239</v>
      </c>
      <c r="L367" s="39" t="s">
        <v>1239</v>
      </c>
      <c r="M367" s="38" t="s">
        <v>2171</v>
      </c>
      <c r="N367" s="38" t="s">
        <v>112</v>
      </c>
      <c r="O367" s="37" t="s">
        <v>112</v>
      </c>
      <c r="P367" s="35" t="s">
        <v>2172</v>
      </c>
      <c r="Q367" s="40" t="n">
        <v>-5.55566778422987</v>
      </c>
      <c r="R367" s="40" t="n">
        <v>-52.6733440288355</v>
      </c>
      <c r="S367" s="39" t="s">
        <v>379</v>
      </c>
      <c r="T367" s="41" t="s">
        <v>2173</v>
      </c>
      <c r="U367" s="37" t="n">
        <v>68380000</v>
      </c>
      <c r="V367" s="42" t="s">
        <v>2174</v>
      </c>
      <c r="W367" s="42"/>
      <c r="X367" s="42"/>
      <c r="Y367" s="42"/>
    </row>
    <row r="368" customFormat="false" ht="15" hidden="false" customHeight="true" outlineLevel="0" collapsed="false">
      <c r="A368" s="25" t="s">
        <v>2158</v>
      </c>
      <c r="B368" s="11" t="str">
        <f aca="false">IF(OR(A368="AC",A368="AM",A368="AP",A368="PA",A368="RO",A368="RR",A368="TO"),"Manaus/AM",IF(OR(A368="AL",A368="BA",A368="CE",A368="MA",A368="PB",A368="PE",A368="PI",A368="RN",A368="SE"),"Recife/PE",IF(OR(A368="MT",A368="MS",A368="GO",A368="DF"),"Campo Grande/MS",IF(OR(A368="SC",A368="PR",A368="RS",A368="MG",A368="ES",A368="SP",A368="RJ"),"Curitiba/PR","VERIFICAR UF"))))</f>
        <v>Manaus/AM</v>
      </c>
      <c r="C368" s="26"/>
      <c r="D368" s="27"/>
      <c r="E368" s="28" t="n">
        <f aca="false">IFERROR(INDEX('ANEXO IV - Kits por Polo'!$F$2:$F$615,MATCH($M368&amp;"|"&amp;$K368&amp;"|"&amp;$A368&amp;"|"&amp;$J368,'ANEXO IV - Kits por Polo'!$I$2:$I$615,0)),0)</f>
        <v>0</v>
      </c>
      <c r="F368" s="28" t="n">
        <f aca="false">IFERROR(INDEX('ANEXO IV - Kits por Polo'!$G$2:$G$615,MATCH($M368&amp;"|"&amp;$K368&amp;"|"&amp;$A368&amp;"|"&amp;$J368,'ANEXO IV - Kits por Polo'!$I$2:$I$615,0)),0)</f>
        <v>0</v>
      </c>
      <c r="G368" s="29" t="s">
        <v>2175</v>
      </c>
      <c r="H368" s="28" t="n">
        <f aca="false">IFERROR(INDEX('ANEXO IV - Kits por Polo'!$H$2:$H$615,MATCH($M368&amp;"|"&amp;$K368&amp;"|"&amp;$A368&amp;"|"&amp;$J368,'ANEXO IV - Kits por Polo'!$I$2:$I$615,0)),0)</f>
        <v>0</v>
      </c>
      <c r="I368" s="28" t="n">
        <f aca="false">MAX(F368/1000,H368*0.3)</f>
        <v>0</v>
      </c>
      <c r="J368" s="30" t="s">
        <v>2159</v>
      </c>
      <c r="K368" s="31" t="s">
        <v>1077</v>
      </c>
      <c r="L368" s="31" t="s">
        <v>1077</v>
      </c>
      <c r="M368" s="30" t="s">
        <v>2176</v>
      </c>
      <c r="N368" s="30" t="s">
        <v>1077</v>
      </c>
      <c r="O368" s="29" t="s">
        <v>2177</v>
      </c>
      <c r="P368" s="25" t="s">
        <v>2178</v>
      </c>
      <c r="Q368" s="32" t="n">
        <v>-3.51587550634516</v>
      </c>
      <c r="R368" s="32" t="n">
        <v>-51.809455132467</v>
      </c>
      <c r="S368" s="31" t="s">
        <v>235</v>
      </c>
      <c r="T368" s="33" t="s">
        <v>2179</v>
      </c>
      <c r="U368" s="29" t="n">
        <v>68383000</v>
      </c>
      <c r="V368" s="34" t="s">
        <v>2180</v>
      </c>
      <c r="W368" s="34"/>
      <c r="X368" s="34"/>
      <c r="Y368" s="34"/>
    </row>
    <row r="369" customFormat="false" ht="15" hidden="false" customHeight="true" outlineLevel="0" collapsed="false">
      <c r="A369" s="35" t="s">
        <v>2158</v>
      </c>
      <c r="B369" s="11" t="str">
        <f aca="false">IF(OR(A369="AC",A369="AM",A369="AP",A369="PA",A369="RO",A369="RR",A369="TO"),"Manaus/AM",IF(OR(A369="AL",A369="BA",A369="CE",A369="MA",A369="PB",A369="PE",A369="PI",A369="RN",A369="SE"),"Recife/PE",IF(OR(A369="MT",A369="MS",A369="GO",A369="DF"),"Campo Grande/MS",IF(OR(A369="SC",A369="PR",A369="RS",A369="MG",A369="ES",A369="SP",A369="RJ"),"Curitiba/PR","VERIFICAR UF"))))</f>
        <v>Manaus/AM</v>
      </c>
      <c r="C369" s="26"/>
      <c r="D369" s="27"/>
      <c r="E369" s="36" t="n">
        <f aca="false">IFERROR(INDEX('ANEXO IV - Kits por Polo'!$F$2:$F$615,MATCH($M369&amp;"|"&amp;$K369&amp;"|"&amp;$A369&amp;"|"&amp;$J369,'ANEXO IV - Kits por Polo'!$I$2:$I$615,0)),0)</f>
        <v>0</v>
      </c>
      <c r="F369" s="36" t="n">
        <f aca="false">IFERROR(INDEX('ANEXO IV - Kits por Polo'!$G$2:$G$615,MATCH($M369&amp;"|"&amp;$K369&amp;"|"&amp;$A369&amp;"|"&amp;$J369,'ANEXO IV - Kits por Polo'!$I$2:$I$615,0)),0)</f>
        <v>0</v>
      </c>
      <c r="G369" s="37" t="s">
        <v>112</v>
      </c>
      <c r="H369" s="36" t="n">
        <f aca="false">IFERROR(INDEX('ANEXO IV - Kits por Polo'!$H$2:$H$615,MATCH($M369&amp;"|"&amp;$K369&amp;"|"&amp;$A369&amp;"|"&amp;$J369,'ANEXO IV - Kits por Polo'!$I$2:$I$615,0)),0)</f>
        <v>0</v>
      </c>
      <c r="I369" s="36" t="n">
        <f aca="false">MAX(F369/1000,H369*0.3)</f>
        <v>0</v>
      </c>
      <c r="J369" s="38" t="s">
        <v>2159</v>
      </c>
      <c r="K369" s="39" t="s">
        <v>1239</v>
      </c>
      <c r="L369" s="39" t="s">
        <v>1239</v>
      </c>
      <c r="M369" s="38" t="s">
        <v>2181</v>
      </c>
      <c r="N369" s="38" t="s">
        <v>112</v>
      </c>
      <c r="O369" s="37" t="s">
        <v>112</v>
      </c>
      <c r="P369" s="35" t="s">
        <v>2182</v>
      </c>
      <c r="Q369" s="40" t="n">
        <v>-4.10660802616157</v>
      </c>
      <c r="R369" s="40" t="n">
        <v>-53.3752124576715</v>
      </c>
      <c r="S369" s="39" t="s">
        <v>379</v>
      </c>
      <c r="T369" s="41" t="s">
        <v>2183</v>
      </c>
      <c r="U369" s="37" t="s">
        <v>112</v>
      </c>
      <c r="V369" s="42" t="s">
        <v>2184</v>
      </c>
      <c r="W369" s="42"/>
      <c r="X369" s="42"/>
      <c r="Y369" s="42"/>
    </row>
    <row r="370" customFormat="false" ht="15" hidden="false" customHeight="true" outlineLevel="0" collapsed="false">
      <c r="A370" s="25" t="s">
        <v>2158</v>
      </c>
      <c r="B370" s="11" t="str">
        <f aca="false">IF(OR(A370="AC",A370="AM",A370="AP",A370="PA",A370="RO",A370="RR",A370="TO"),"Manaus/AM",IF(OR(A370="AL",A370="BA",A370="CE",A370="MA",A370="PB",A370="PE",A370="PI",A370="RN",A370="SE"),"Recife/PE",IF(OR(A370="MT",A370="MS",A370="GO",A370="DF"),"Campo Grande/MS",IF(OR(A370="SC",A370="PR",A370="RS",A370="MG",A370="ES",A370="SP",A370="RJ"),"Curitiba/PR","VERIFICAR UF"))))</f>
        <v>Manaus/AM</v>
      </c>
      <c r="C370" s="26"/>
      <c r="D370" s="27"/>
      <c r="E370" s="28" t="n">
        <f aca="false">IFERROR(INDEX('ANEXO IV - Kits por Polo'!$F$2:$F$615,MATCH($M370&amp;"|"&amp;$K370&amp;"|"&amp;$A370&amp;"|"&amp;$J370,'ANEXO IV - Kits por Polo'!$I$2:$I$615,0)),0)</f>
        <v>208</v>
      </c>
      <c r="F370" s="28" t="n">
        <f aca="false">IFERROR(INDEX('ANEXO IV - Kits por Polo'!$G$2:$G$615,MATCH($M370&amp;"|"&amp;$K370&amp;"|"&amp;$A370&amp;"|"&amp;$J370,'ANEXO IV - Kits por Polo'!$I$2:$I$615,0)),0)</f>
        <v>2055169</v>
      </c>
      <c r="G370" s="29" t="s">
        <v>2159</v>
      </c>
      <c r="H370" s="28" t="n">
        <f aca="false">IFERROR(INDEX('ANEXO IV - Kits por Polo'!$H$2:$H$615,MATCH($M370&amp;"|"&amp;$K370&amp;"|"&amp;$A370&amp;"|"&amp;$J370,'ANEXO IV - Kits por Polo'!$I$2:$I$615,0)),0)</f>
        <v>11576.435</v>
      </c>
      <c r="I370" s="28" t="n">
        <f aca="false">MAX(F370/1000,H370*0.3)</f>
        <v>3472.9305</v>
      </c>
      <c r="J370" s="30" t="s">
        <v>2159</v>
      </c>
      <c r="K370" s="31" t="s">
        <v>158</v>
      </c>
      <c r="L370" s="31" t="s">
        <v>166</v>
      </c>
      <c r="M370" s="30" t="s">
        <v>1469</v>
      </c>
      <c r="N370" s="30" t="s">
        <v>1469</v>
      </c>
      <c r="O370" s="29" t="s">
        <v>112</v>
      </c>
      <c r="P370" s="25" t="s">
        <v>2185</v>
      </c>
      <c r="Q370" s="32" t="n">
        <v>-3.20701190447653</v>
      </c>
      <c r="R370" s="32" t="n">
        <v>-52.220573748909</v>
      </c>
      <c r="S370" s="31" t="s">
        <v>155</v>
      </c>
      <c r="T370" s="33" t="s">
        <v>2186</v>
      </c>
      <c r="U370" s="29" t="n">
        <v>68372587</v>
      </c>
      <c r="V370" s="34" t="s">
        <v>2187</v>
      </c>
      <c r="W370" s="34"/>
      <c r="X370" s="34"/>
      <c r="Y370" s="34"/>
    </row>
    <row r="371" customFormat="false" ht="15" hidden="false" customHeight="true" outlineLevel="0" collapsed="false">
      <c r="A371" s="35" t="s">
        <v>2158</v>
      </c>
      <c r="B371" s="11" t="str">
        <f aca="false">IF(OR(A371="AC",A371="AM",A371="AP",A371="PA",A371="RO",A371="RR",A371="TO"),"Manaus/AM",IF(OR(A371="AL",A371="BA",A371="CE",A371="MA",A371="PB",A371="PE",A371="PI",A371="RN",A371="SE"),"Recife/PE",IF(OR(A371="MT",A371="MS",A371="GO",A371="DF"),"Campo Grande/MS",IF(OR(A371="SC",A371="PR",A371="RS",A371="MG",A371="ES",A371="SP",A371="RJ"),"Curitiba/PR","VERIFICAR UF"))))</f>
        <v>Manaus/AM</v>
      </c>
      <c r="C371" s="26"/>
      <c r="D371" s="27"/>
      <c r="E371" s="36" t="n">
        <f aca="false">IFERROR(INDEX('ANEXO IV - Kits por Polo'!$F$2:$F$615,MATCH($M371&amp;"|"&amp;$K371&amp;"|"&amp;$A371&amp;"|"&amp;$J371,'ANEXO IV - Kits por Polo'!$I$2:$I$615,0)),0)</f>
        <v>0</v>
      </c>
      <c r="F371" s="36" t="n">
        <f aca="false">IFERROR(INDEX('ANEXO IV - Kits por Polo'!$G$2:$G$615,MATCH($M371&amp;"|"&amp;$K371&amp;"|"&amp;$A371&amp;"|"&amp;$J371,'ANEXO IV - Kits por Polo'!$I$2:$I$615,0)),0)</f>
        <v>0</v>
      </c>
      <c r="G371" s="37" t="s">
        <v>2159</v>
      </c>
      <c r="H371" s="36" t="n">
        <f aca="false">IFERROR(INDEX('ANEXO IV - Kits por Polo'!$H$2:$H$615,MATCH($M371&amp;"|"&amp;$K371&amp;"|"&amp;$A371&amp;"|"&amp;$J371,'ANEXO IV - Kits por Polo'!$I$2:$I$615,0)),0)</f>
        <v>0</v>
      </c>
      <c r="I371" s="36" t="n">
        <f aca="false">MAX(F371/1000,H371*0.3)</f>
        <v>0</v>
      </c>
      <c r="J371" s="38" t="s">
        <v>2159</v>
      </c>
      <c r="K371" s="39" t="s">
        <v>1239</v>
      </c>
      <c r="L371" s="39" t="s">
        <v>1239</v>
      </c>
      <c r="M371" s="38" t="s">
        <v>882</v>
      </c>
      <c r="N371" s="38" t="s">
        <v>112</v>
      </c>
      <c r="O371" s="37" t="s">
        <v>112</v>
      </c>
      <c r="P371" s="35" t="s">
        <v>2188</v>
      </c>
      <c r="Q371" s="40" t="n">
        <v>-4.56621065923757</v>
      </c>
      <c r="R371" s="40" t="n">
        <v>-52.6361135736545</v>
      </c>
      <c r="S371" s="39" t="s">
        <v>379</v>
      </c>
      <c r="T371" s="41" t="s">
        <v>2189</v>
      </c>
      <c r="U371" s="37" t="s">
        <v>112</v>
      </c>
      <c r="V371" s="42" t="s">
        <v>2190</v>
      </c>
      <c r="W371" s="42"/>
      <c r="X371" s="42"/>
      <c r="Y371" s="42"/>
    </row>
    <row r="372" customFormat="false" ht="15" hidden="false" customHeight="true" outlineLevel="0" collapsed="false">
      <c r="A372" s="25" t="s">
        <v>2158</v>
      </c>
      <c r="B372" s="11" t="str">
        <f aca="false">IF(OR(A372="AC",A372="AM",A372="AP",A372="PA",A372="RO",A372="RR",A372="TO"),"Manaus/AM",IF(OR(A372="AL",A372="BA",A372="CE",A372="MA",A372="PB",A372="PE",A372="PI",A372="RN",A372="SE"),"Recife/PE",IF(OR(A372="MT",A372="MS",A372="GO",A372="DF"),"Campo Grande/MS",IF(OR(A372="SC",A372="PR",A372="RS",A372="MG",A372="ES",A372="SP",A372="RJ"),"Curitiba/PR","VERIFICAR UF"))))</f>
        <v>Manaus/AM</v>
      </c>
      <c r="C372" s="26"/>
      <c r="D372" s="27"/>
      <c r="E372" s="28" t="n">
        <f aca="false">IFERROR(INDEX('ANEXO IV - Kits por Polo'!$F$2:$F$615,MATCH($M372&amp;"|"&amp;$K372&amp;"|"&amp;$A372&amp;"|"&amp;$J372,'ANEXO IV - Kits por Polo'!$I$2:$I$615,0)),0)</f>
        <v>41</v>
      </c>
      <c r="F372" s="28" t="n">
        <f aca="false">IFERROR(INDEX('ANEXO IV - Kits por Polo'!$G$2:$G$615,MATCH($M372&amp;"|"&amp;$K372&amp;"|"&amp;$A372&amp;"|"&amp;$J372,'ANEXO IV - Kits por Polo'!$I$2:$I$615,0)),0)</f>
        <v>427811</v>
      </c>
      <c r="G372" s="29" t="s">
        <v>2191</v>
      </c>
      <c r="H372" s="28" t="n">
        <f aca="false">IFERROR(INDEX('ANEXO IV - Kits por Polo'!$H$2:$H$615,MATCH($M372&amp;"|"&amp;$K372&amp;"|"&amp;$A372&amp;"|"&amp;$J372,'ANEXO IV - Kits por Polo'!$I$2:$I$615,0)),0)</f>
        <v>2394.73</v>
      </c>
      <c r="I372" s="28" t="n">
        <f aca="false">MAX(F372/1000,H372*0.3)</f>
        <v>718.419</v>
      </c>
      <c r="J372" s="30" t="s">
        <v>1288</v>
      </c>
      <c r="K372" s="31" t="s">
        <v>158</v>
      </c>
      <c r="L372" s="31" t="s">
        <v>159</v>
      </c>
      <c r="M372" s="30" t="s">
        <v>2192</v>
      </c>
      <c r="N372" s="30" t="s">
        <v>2193</v>
      </c>
      <c r="O372" s="29" t="s">
        <v>2194</v>
      </c>
      <c r="P372" s="25" t="s">
        <v>2195</v>
      </c>
      <c r="Q372" s="32" t="n">
        <v>1.21731107680761</v>
      </c>
      <c r="R372" s="32" t="n">
        <v>-54.657894046945</v>
      </c>
      <c r="S372" s="31" t="s">
        <v>600</v>
      </c>
      <c r="T372" s="33" t="s">
        <v>2196</v>
      </c>
      <c r="U372" s="29" t="n">
        <v>68230000</v>
      </c>
      <c r="V372" s="34" t="s">
        <v>2197</v>
      </c>
      <c r="W372" s="34"/>
      <c r="X372" s="34"/>
      <c r="Y372" s="34"/>
    </row>
    <row r="373" customFormat="false" ht="15" hidden="false" customHeight="true" outlineLevel="0" collapsed="false">
      <c r="A373" s="35" t="s">
        <v>2158</v>
      </c>
      <c r="B373" s="11" t="str">
        <f aca="false">IF(OR(A373="AC",A373="AM",A373="AP",A373="PA",A373="RO",A373="RR",A373="TO"),"Manaus/AM",IF(OR(A373="AL",A373="BA",A373="CE",A373="MA",A373="PB",A373="PE",A373="PI",A373="RN",A373="SE"),"Recife/PE",IF(OR(A373="MT",A373="MS",A373="GO",A373="DF"),"Campo Grande/MS",IF(OR(A373="SC",A373="PR",A373="RS",A373="MG",A373="ES",A373="SP",A373="RJ"),"Curitiba/PR","VERIFICAR UF"))))</f>
        <v>Manaus/AM</v>
      </c>
      <c r="C373" s="26"/>
      <c r="D373" s="27"/>
      <c r="E373" s="36" t="n">
        <f aca="false">IFERROR(INDEX('ANEXO IV - Kits por Polo'!$F$2:$F$615,MATCH($M373&amp;"|"&amp;$K373&amp;"|"&amp;$A373&amp;"|"&amp;$J373,'ANEXO IV - Kits por Polo'!$I$2:$I$615,0)),0)</f>
        <v>58</v>
      </c>
      <c r="F373" s="36" t="n">
        <f aca="false">IFERROR(INDEX('ANEXO IV - Kits por Polo'!$G$2:$G$615,MATCH($M373&amp;"|"&amp;$K373&amp;"|"&amp;$A373&amp;"|"&amp;$J373,'ANEXO IV - Kits por Polo'!$I$2:$I$615,0)),0)</f>
        <v>575805</v>
      </c>
      <c r="G373" s="37" t="s">
        <v>2198</v>
      </c>
      <c r="H373" s="36" t="n">
        <f aca="false">IFERROR(INDEX('ANEXO IV - Kits por Polo'!$H$2:$H$615,MATCH($M373&amp;"|"&amp;$K373&amp;"|"&amp;$A373&amp;"|"&amp;$J373,'ANEXO IV - Kits por Polo'!$I$2:$I$615,0)),0)</f>
        <v>3242.2</v>
      </c>
      <c r="I373" s="36" t="n">
        <f aca="false">MAX(F373/1000,H373*0.3)</f>
        <v>972.66</v>
      </c>
      <c r="J373" s="38" t="s">
        <v>1288</v>
      </c>
      <c r="K373" s="39" t="s">
        <v>158</v>
      </c>
      <c r="L373" s="39" t="s">
        <v>159</v>
      </c>
      <c r="M373" s="38" t="s">
        <v>2199</v>
      </c>
      <c r="N373" s="38" t="s">
        <v>2199</v>
      </c>
      <c r="O373" s="37" t="s">
        <v>2200</v>
      </c>
      <c r="P373" s="35" t="s">
        <v>2201</v>
      </c>
      <c r="Q373" s="40" t="n">
        <v>2.23112488914113</v>
      </c>
      <c r="R373" s="40" t="n">
        <v>-55.9612363016837</v>
      </c>
      <c r="S373" s="39" t="s">
        <v>600</v>
      </c>
      <c r="T373" s="41" t="s">
        <v>2202</v>
      </c>
      <c r="U373" s="37" t="n">
        <v>68250000</v>
      </c>
      <c r="V373" s="42" t="s">
        <v>2203</v>
      </c>
      <c r="W373" s="42"/>
      <c r="X373" s="42"/>
      <c r="Y373" s="42"/>
    </row>
    <row r="374" customFormat="false" ht="15" hidden="false" customHeight="true" outlineLevel="0" collapsed="false">
      <c r="A374" s="25" t="s">
        <v>2158</v>
      </c>
      <c r="B374" s="11" t="str">
        <f aca="false">IF(OR(A374="AC",A374="AM",A374="AP",A374="PA",A374="RO",A374="RR",A374="TO"),"Manaus/AM",IF(OR(A374="AL",A374="BA",A374="CE",A374="MA",A374="PB",A374="PE",A374="PI",A374="RN",A374="SE"),"Recife/PE",IF(OR(A374="MT",A374="MS",A374="GO",A374="DF"),"Campo Grande/MS",IF(OR(A374="SC",A374="PR",A374="RS",A374="MG",A374="ES",A374="SP",A374="RJ"),"Curitiba/PR","VERIFICAR UF"))))</f>
        <v>Manaus/AM</v>
      </c>
      <c r="C374" s="26"/>
      <c r="D374" s="27"/>
      <c r="E374" s="28" t="n">
        <f aca="false">IFERROR(INDEX('ANEXO IV - Kits por Polo'!$F$2:$F$615,MATCH($M374&amp;"|"&amp;$K374&amp;"|"&amp;$A374&amp;"|"&amp;$J374,'ANEXO IV - Kits por Polo'!$I$2:$I$615,0)),0)</f>
        <v>29</v>
      </c>
      <c r="F374" s="28" t="n">
        <f aca="false">IFERROR(INDEX('ANEXO IV - Kits por Polo'!$G$2:$G$615,MATCH($M374&amp;"|"&amp;$K374&amp;"|"&amp;$A374&amp;"|"&amp;$J374,'ANEXO IV - Kits por Polo'!$I$2:$I$615,0)),0)</f>
        <v>267642</v>
      </c>
      <c r="G374" s="29" t="s">
        <v>2204</v>
      </c>
      <c r="H374" s="28" t="n">
        <f aca="false">IFERROR(INDEX('ANEXO IV - Kits por Polo'!$H$2:$H$615,MATCH($M374&amp;"|"&amp;$K374&amp;"|"&amp;$A374&amp;"|"&amp;$J374,'ANEXO IV - Kits por Polo'!$I$2:$I$615,0)),0)</f>
        <v>1521.91</v>
      </c>
      <c r="I374" s="28" t="n">
        <f aca="false">MAX(F374/1000,H374*0.3)</f>
        <v>456.573</v>
      </c>
      <c r="J374" s="30" t="s">
        <v>2205</v>
      </c>
      <c r="K374" s="31" t="s">
        <v>136</v>
      </c>
      <c r="L374" s="31" t="s">
        <v>152</v>
      </c>
      <c r="M374" s="30" t="s">
        <v>2204</v>
      </c>
      <c r="N374" s="30" t="s">
        <v>2206</v>
      </c>
      <c r="O374" s="29" t="n">
        <v>7460708</v>
      </c>
      <c r="P374" s="25" t="s">
        <v>2207</v>
      </c>
      <c r="Q374" s="32" t="n">
        <v>-1.45648094926096</v>
      </c>
      <c r="R374" s="32" t="n">
        <v>-48.4846365134917</v>
      </c>
      <c r="S374" s="31" t="s">
        <v>155</v>
      </c>
      <c r="T374" s="33" t="s">
        <v>2208</v>
      </c>
      <c r="U374" s="29" t="n">
        <v>66063060</v>
      </c>
      <c r="V374" s="34" t="s">
        <v>2209</v>
      </c>
      <c r="W374" s="34"/>
      <c r="X374" s="34"/>
      <c r="Y374" s="34"/>
    </row>
    <row r="375" customFormat="false" ht="15" hidden="false" customHeight="true" outlineLevel="0" collapsed="false">
      <c r="A375" s="35" t="s">
        <v>2158</v>
      </c>
      <c r="B375" s="11" t="str">
        <f aca="false">IF(OR(A375="AC",A375="AM",A375="AP",A375="PA",A375="RO",A375="RR",A375="TO"),"Manaus/AM",IF(OR(A375="AL",A375="BA",A375="CE",A375="MA",A375="PB",A375="PE",A375="PI",A375="RN",A375="SE"),"Recife/PE",IF(OR(A375="MT",A375="MS",A375="GO",A375="DF"),"Campo Grande/MS",IF(OR(A375="SC",A375="PR",A375="RS",A375="MG",A375="ES",A375="SP",A375="RJ"),"Curitiba/PR","VERIFICAR UF"))))</f>
        <v>Manaus/AM</v>
      </c>
      <c r="C375" s="26"/>
      <c r="D375" s="27"/>
      <c r="E375" s="36" t="n">
        <f aca="false">IFERROR(INDEX('ANEXO IV - Kits por Polo'!$F$2:$F$615,MATCH($M375&amp;"|"&amp;$K375&amp;"|"&amp;$A375&amp;"|"&amp;$J375,'ANEXO IV - Kits por Polo'!$I$2:$I$615,0)),0)</f>
        <v>39</v>
      </c>
      <c r="F375" s="36" t="n">
        <f aca="false">IFERROR(INDEX('ANEXO IV - Kits por Polo'!$G$2:$G$615,MATCH($M375&amp;"|"&amp;$K375&amp;"|"&amp;$A375&amp;"|"&amp;$J375,'ANEXO IV - Kits por Polo'!$I$2:$I$615,0)),0)</f>
        <v>407956</v>
      </c>
      <c r="G375" s="37" t="s">
        <v>2210</v>
      </c>
      <c r="H375" s="36" t="n">
        <f aca="false">IFERROR(INDEX('ANEXO IV - Kits por Polo'!$H$2:$H$615,MATCH($M375&amp;"|"&amp;$K375&amp;"|"&amp;$A375&amp;"|"&amp;$J375,'ANEXO IV - Kits por Polo'!$I$2:$I$615,0)),0)</f>
        <v>2282.93</v>
      </c>
      <c r="I375" s="36" t="n">
        <f aca="false">MAX(F375/1000,H375*0.3)</f>
        <v>684.879</v>
      </c>
      <c r="J375" s="38" t="s">
        <v>2205</v>
      </c>
      <c r="K375" s="39" t="s">
        <v>158</v>
      </c>
      <c r="L375" s="39" t="s">
        <v>166</v>
      </c>
      <c r="M375" s="38" t="s">
        <v>2211</v>
      </c>
      <c r="N375" s="38" t="s">
        <v>2211</v>
      </c>
      <c r="O375" s="37" t="s">
        <v>2212</v>
      </c>
      <c r="P375" s="35" t="s">
        <v>2213</v>
      </c>
      <c r="Q375" s="40" t="n">
        <v>-1.75053314256899</v>
      </c>
      <c r="R375" s="40" t="n">
        <v>-47.0549631837302</v>
      </c>
      <c r="S375" s="39" t="s">
        <v>155</v>
      </c>
      <c r="T375" s="41" t="s">
        <v>2214</v>
      </c>
      <c r="U375" s="37" t="n">
        <v>68650000</v>
      </c>
      <c r="V375" s="42" t="s">
        <v>2215</v>
      </c>
      <c r="W375" s="42"/>
      <c r="X375" s="42"/>
      <c r="Y375" s="42"/>
    </row>
    <row r="376" customFormat="false" ht="15" hidden="false" customHeight="true" outlineLevel="0" collapsed="false">
      <c r="A376" s="25" t="s">
        <v>2158</v>
      </c>
      <c r="B376" s="11" t="str">
        <f aca="false">IF(OR(A376="AC",A376="AM",A376="AP",A376="PA",A376="RO",A376="RR",A376="TO"),"Manaus/AM",IF(OR(A376="AL",A376="BA",A376="CE",A376="MA",A376="PB",A376="PE",A376="PI",A376="RN",A376="SE"),"Recife/PE",IF(OR(A376="MT",A376="MS",A376="GO",A376="DF"),"Campo Grande/MS",IF(OR(A376="SC",A376="PR",A376="RS",A376="MG",A376="ES",A376="SP",A376="RJ"),"Curitiba/PR","VERIFICAR UF"))))</f>
        <v>Manaus/AM</v>
      </c>
      <c r="C376" s="26"/>
      <c r="D376" s="27"/>
      <c r="E376" s="28" t="n">
        <f aca="false">IFERROR(INDEX('ANEXO IV - Kits por Polo'!$F$2:$F$615,MATCH($M376&amp;"|"&amp;$K376&amp;"|"&amp;$A376&amp;"|"&amp;$J376,'ANEXO IV - Kits por Polo'!$I$2:$I$615,0)),0)</f>
        <v>26</v>
      </c>
      <c r="F376" s="28" t="n">
        <f aca="false">IFERROR(INDEX('ANEXO IV - Kits por Polo'!$G$2:$G$615,MATCH($M376&amp;"|"&amp;$K376&amp;"|"&amp;$A376&amp;"|"&amp;$J376,'ANEXO IV - Kits por Polo'!$I$2:$I$615,0)),0)</f>
        <v>180952</v>
      </c>
      <c r="G376" s="29" t="s">
        <v>2204</v>
      </c>
      <c r="H376" s="28" t="n">
        <f aca="false">IFERROR(INDEX('ANEXO IV - Kits por Polo'!$H$2:$H$615,MATCH($M376&amp;"|"&amp;$K376&amp;"|"&amp;$A376&amp;"|"&amp;$J376,'ANEXO IV - Kits por Polo'!$I$2:$I$615,0)),0)</f>
        <v>1071.46</v>
      </c>
      <c r="I376" s="28" t="n">
        <f aca="false">MAX(F376/1000,H376*0.3)</f>
        <v>321.438</v>
      </c>
      <c r="J376" s="30" t="s">
        <v>2205</v>
      </c>
      <c r="K376" s="31" t="s">
        <v>187</v>
      </c>
      <c r="L376" s="31" t="s">
        <v>187</v>
      </c>
      <c r="M376" s="30" t="s">
        <v>2216</v>
      </c>
      <c r="N376" s="30" t="s">
        <v>2217</v>
      </c>
      <c r="O376" s="29" t="s">
        <v>2218</v>
      </c>
      <c r="P376" s="25" t="s">
        <v>2219</v>
      </c>
      <c r="Q376" s="32" t="n">
        <v>-1.29451691633287</v>
      </c>
      <c r="R376" s="32" t="n">
        <v>-48.4627416360635</v>
      </c>
      <c r="S376" s="31" t="s">
        <v>155</v>
      </c>
      <c r="T376" s="33" t="s">
        <v>2220</v>
      </c>
      <c r="U376" s="29" t="n">
        <v>66846490</v>
      </c>
      <c r="V376" s="34" t="s">
        <v>2221</v>
      </c>
      <c r="W376" s="34"/>
      <c r="X376" s="34"/>
      <c r="Y376" s="34"/>
    </row>
    <row r="377" customFormat="false" ht="15" hidden="false" customHeight="true" outlineLevel="0" collapsed="false">
      <c r="A377" s="35" t="s">
        <v>2158</v>
      </c>
      <c r="B377" s="11" t="str">
        <f aca="false">IF(OR(A377="AC",A377="AM",A377="AP",A377="PA",A377="RO",A377="RR",A377="TO"),"Manaus/AM",IF(OR(A377="AL",A377="BA",A377="CE",A377="MA",A377="PB",A377="PE",A377="PI",A377="RN",A377="SE"),"Recife/PE",IF(OR(A377="MT",A377="MS",A377="GO",A377="DF"),"Campo Grande/MS",IF(OR(A377="SC",A377="PR",A377="RS",A377="MG",A377="ES",A377="SP",A377="RJ"),"Curitiba/PR","VERIFICAR UF"))))</f>
        <v>Manaus/AM</v>
      </c>
      <c r="C377" s="26"/>
      <c r="D377" s="27"/>
      <c r="E377" s="36" t="n">
        <f aca="false">IFERROR(INDEX('ANEXO IV - Kits por Polo'!$F$2:$F$615,MATCH($M377&amp;"|"&amp;$K377&amp;"|"&amp;$A377&amp;"|"&amp;$J377,'ANEXO IV - Kits por Polo'!$I$2:$I$615,0)),0)</f>
        <v>16</v>
      </c>
      <c r="F377" s="36" t="n">
        <f aca="false">IFERROR(INDEX('ANEXO IV - Kits por Polo'!$G$2:$G$615,MATCH($M377&amp;"|"&amp;$K377&amp;"|"&amp;$A377&amp;"|"&amp;$J377,'ANEXO IV - Kits por Polo'!$I$2:$I$615,0)),0)</f>
        <v>123227</v>
      </c>
      <c r="G377" s="37" t="s">
        <v>2222</v>
      </c>
      <c r="H377" s="36" t="n">
        <f aca="false">IFERROR(INDEX('ANEXO IV - Kits por Polo'!$H$2:$H$615,MATCH($M377&amp;"|"&amp;$K377&amp;"|"&amp;$A377&amp;"|"&amp;$J377,'ANEXO IV - Kits por Polo'!$I$2:$I$615,0)),0)</f>
        <v>718.12</v>
      </c>
      <c r="I377" s="36" t="n">
        <f aca="false">MAX(F377/1000,H377*0.3)</f>
        <v>215.436</v>
      </c>
      <c r="J377" s="38" t="s">
        <v>2205</v>
      </c>
      <c r="K377" s="39" t="s">
        <v>187</v>
      </c>
      <c r="L377" s="39" t="s">
        <v>187</v>
      </c>
      <c r="M377" s="38" t="s">
        <v>2222</v>
      </c>
      <c r="N377" s="38" t="s">
        <v>2223</v>
      </c>
      <c r="O377" s="37" t="s">
        <v>2224</v>
      </c>
      <c r="P377" s="35" t="s">
        <v>2225</v>
      </c>
      <c r="Q377" s="40" t="n">
        <v>-5.34716629512543</v>
      </c>
      <c r="R377" s="40" t="n">
        <v>-49.1067732632889</v>
      </c>
      <c r="S377" s="39" t="s">
        <v>155</v>
      </c>
      <c r="T377" s="41" t="s">
        <v>2226</v>
      </c>
      <c r="U377" s="37" t="n">
        <v>68508010</v>
      </c>
      <c r="V377" s="42" t="s">
        <v>2227</v>
      </c>
      <c r="W377" s="42"/>
      <c r="X377" s="42"/>
      <c r="Y377" s="42"/>
    </row>
    <row r="378" customFormat="false" ht="15" hidden="false" customHeight="true" outlineLevel="0" collapsed="false">
      <c r="A378" s="25" t="s">
        <v>2158</v>
      </c>
      <c r="B378" s="11" t="str">
        <f aca="false">IF(OR(A378="AC",A378="AM",A378="AP",A378="PA",A378="RO",A378="RR",A378="TO"),"Manaus/AM",IF(OR(A378="AL",A378="BA",A378="CE",A378="MA",A378="PB",A378="PE",A378="PI",A378="RN",A378="SE"),"Recife/PE",IF(OR(A378="MT",A378="MS",A378="GO",A378="DF"),"Campo Grande/MS",IF(OR(A378="SC",A378="PR",A378="RS",A378="MG",A378="ES",A378="SP",A378="RJ"),"Curitiba/PR","VERIFICAR UF"))))</f>
        <v>Manaus/AM</v>
      </c>
      <c r="C378" s="26"/>
      <c r="D378" s="27"/>
      <c r="E378" s="28" t="n">
        <f aca="false">IFERROR(INDEX('ANEXO IV - Kits por Polo'!$F$2:$F$615,MATCH($M378&amp;"|"&amp;$K378&amp;"|"&amp;$A378&amp;"|"&amp;$J378,'ANEXO IV - Kits por Polo'!$I$2:$I$615,0)),0)</f>
        <v>99</v>
      </c>
      <c r="F378" s="28" t="n">
        <f aca="false">IFERROR(INDEX('ANEXO IV - Kits por Polo'!$G$2:$G$615,MATCH($M378&amp;"|"&amp;$K378&amp;"|"&amp;$A378&amp;"|"&amp;$J378,'ANEXO IV - Kits por Polo'!$I$2:$I$615,0)),0)</f>
        <v>1008197</v>
      </c>
      <c r="G378" s="29" t="s">
        <v>2222</v>
      </c>
      <c r="H378" s="28" t="n">
        <f aca="false">IFERROR(INDEX('ANEXO IV - Kits por Polo'!$H$2:$H$615,MATCH($M378&amp;"|"&amp;$K378&amp;"|"&amp;$A378&amp;"|"&amp;$J378,'ANEXO IV - Kits por Polo'!$I$2:$I$615,0)),0)</f>
        <v>5659.875</v>
      </c>
      <c r="I378" s="28" t="n">
        <f aca="false">MAX(F378/1000,H378*0.3)</f>
        <v>1697.9625</v>
      </c>
      <c r="J378" s="30" t="s">
        <v>2205</v>
      </c>
      <c r="K378" s="31" t="s">
        <v>158</v>
      </c>
      <c r="L378" s="31" t="s">
        <v>166</v>
      </c>
      <c r="M378" s="30" t="s">
        <v>2222</v>
      </c>
      <c r="N378" s="30" t="s">
        <v>2222</v>
      </c>
      <c r="O378" s="29" t="s">
        <v>2228</v>
      </c>
      <c r="P378" s="25" t="s">
        <v>2229</v>
      </c>
      <c r="Q378" s="32" t="n">
        <v>-5.34717172061983</v>
      </c>
      <c r="R378" s="32" t="n">
        <v>-49.1067754885503</v>
      </c>
      <c r="S378" s="31" t="s">
        <v>155</v>
      </c>
      <c r="T378" s="33" t="s">
        <v>2230</v>
      </c>
      <c r="U378" s="29" t="n">
        <v>68508010</v>
      </c>
      <c r="V378" s="34" t="s">
        <v>2231</v>
      </c>
      <c r="W378" s="34"/>
      <c r="X378" s="34"/>
      <c r="Y378" s="34"/>
    </row>
    <row r="379" customFormat="false" ht="15" hidden="false" customHeight="true" outlineLevel="0" collapsed="false">
      <c r="A379" s="35" t="s">
        <v>2158</v>
      </c>
      <c r="B379" s="11" t="str">
        <f aca="false">IF(OR(A379="AC",A379="AM",A379="AP",A379="PA",A379="RO",A379="RR",A379="TO"),"Manaus/AM",IF(OR(A379="AL",A379="BA",A379="CE",A379="MA",A379="PB",A379="PE",A379="PI",A379="RN",A379="SE"),"Recife/PE",IF(OR(A379="MT",A379="MS",A379="GO",A379="DF"),"Campo Grande/MS",IF(OR(A379="SC",A379="PR",A379="RS",A379="MG",A379="ES",A379="SP",A379="RJ"),"Curitiba/PR","VERIFICAR UF"))))</f>
        <v>Manaus/AM</v>
      </c>
      <c r="C379" s="26"/>
      <c r="D379" s="27"/>
      <c r="E379" s="36" t="n">
        <f aca="false">IFERROR(INDEX('ANEXO IV - Kits por Polo'!$F$2:$F$615,MATCH($M379&amp;"|"&amp;$K379&amp;"|"&amp;$A379&amp;"|"&amp;$J379,'ANEXO IV - Kits por Polo'!$I$2:$I$615,0)),0)</f>
        <v>16</v>
      </c>
      <c r="F379" s="36" t="n">
        <f aca="false">IFERROR(INDEX('ANEXO IV - Kits por Polo'!$G$2:$G$615,MATCH($M379&amp;"|"&amp;$K379&amp;"|"&amp;$A379&amp;"|"&amp;$J379,'ANEXO IV - Kits por Polo'!$I$2:$I$615,0)),0)</f>
        <v>123227</v>
      </c>
      <c r="G379" s="37" t="s">
        <v>2232</v>
      </c>
      <c r="H379" s="36" t="n">
        <f aca="false">IFERROR(INDEX('ANEXO IV - Kits por Polo'!$H$2:$H$615,MATCH($M379&amp;"|"&amp;$K379&amp;"|"&amp;$A379&amp;"|"&amp;$J379,'ANEXO IV - Kits por Polo'!$I$2:$I$615,0)),0)</f>
        <v>718.12</v>
      </c>
      <c r="I379" s="36" t="n">
        <f aca="false">MAX(F379/1000,H379*0.3)</f>
        <v>215.436</v>
      </c>
      <c r="J379" s="38" t="s">
        <v>2205</v>
      </c>
      <c r="K379" s="39" t="s">
        <v>187</v>
      </c>
      <c r="L379" s="39" t="s">
        <v>187</v>
      </c>
      <c r="M379" s="38" t="s">
        <v>2232</v>
      </c>
      <c r="N379" s="38" t="s">
        <v>2233</v>
      </c>
      <c r="O379" s="37" t="s">
        <v>2234</v>
      </c>
      <c r="P379" s="35" t="s">
        <v>2235</v>
      </c>
      <c r="Q379" s="40" t="n">
        <v>-1.75871493919295</v>
      </c>
      <c r="R379" s="40" t="n">
        <v>-55.8602590563171</v>
      </c>
      <c r="S379" s="39" t="s">
        <v>155</v>
      </c>
      <c r="T379" s="41" t="s">
        <v>2236</v>
      </c>
      <c r="U379" s="37" t="n">
        <v>68270000</v>
      </c>
      <c r="V379" s="42" t="s">
        <v>2237</v>
      </c>
      <c r="W379" s="42"/>
      <c r="X379" s="42"/>
      <c r="Y379" s="42"/>
    </row>
    <row r="380" customFormat="false" ht="15" hidden="false" customHeight="true" outlineLevel="0" collapsed="false">
      <c r="A380" s="25" t="s">
        <v>2158</v>
      </c>
      <c r="B380" s="11" t="str">
        <f aca="false">IF(OR(A380="AC",A380="AM",A380="AP",A380="PA",A380="RO",A380="RR",A380="TO"),"Manaus/AM",IF(OR(A380="AL",A380="BA",A380="CE",A380="MA",A380="PB",A380="PE",A380="PI",A380="RN",A380="SE"),"Recife/PE",IF(OR(A380="MT",A380="MS",A380="GO",A380="DF"),"Campo Grande/MS",IF(OR(A380="SC",A380="PR",A380="RS",A380="MG",A380="ES",A380="SP",A380="RJ"),"Curitiba/PR","VERIFICAR UF"))))</f>
        <v>Manaus/AM</v>
      </c>
      <c r="C380" s="26"/>
      <c r="D380" s="27"/>
      <c r="E380" s="28" t="n">
        <f aca="false">IFERROR(INDEX('ANEXO IV - Kits por Polo'!$F$2:$F$615,MATCH($M380&amp;"|"&amp;$K380&amp;"|"&amp;$A380&amp;"|"&amp;$J380,'ANEXO IV - Kits por Polo'!$I$2:$I$615,0)),0)</f>
        <v>73</v>
      </c>
      <c r="F380" s="28" t="n">
        <f aca="false">IFERROR(INDEX('ANEXO IV - Kits por Polo'!$G$2:$G$615,MATCH($M380&amp;"|"&amp;$K380&amp;"|"&amp;$A380&amp;"|"&amp;$J380,'ANEXO IV - Kits por Polo'!$I$2:$I$615,0)),0)</f>
        <v>738419</v>
      </c>
      <c r="G380" s="29" t="s">
        <v>2232</v>
      </c>
      <c r="H380" s="28" t="n">
        <f aca="false">IFERROR(INDEX('ANEXO IV - Kits por Polo'!$H$2:$H$615,MATCH($M380&amp;"|"&amp;$K380&amp;"|"&amp;$A380&amp;"|"&amp;$J380,'ANEXO IV - Kits por Polo'!$I$2:$I$615,0)),0)</f>
        <v>4145.635</v>
      </c>
      <c r="I380" s="28" t="n">
        <f aca="false">MAX(F380/1000,H380*0.3)</f>
        <v>1243.6905</v>
      </c>
      <c r="J380" s="30" t="s">
        <v>2205</v>
      </c>
      <c r="K380" s="31" t="s">
        <v>158</v>
      </c>
      <c r="L380" s="31" t="s">
        <v>166</v>
      </c>
      <c r="M380" s="30" t="s">
        <v>2232</v>
      </c>
      <c r="N380" s="30" t="s">
        <v>2232</v>
      </c>
      <c r="O380" s="29" t="s">
        <v>2238</v>
      </c>
      <c r="P380" s="25" t="s">
        <v>2239</v>
      </c>
      <c r="Q380" s="32" t="n">
        <v>-1.75871393383839</v>
      </c>
      <c r="R380" s="32" t="n">
        <v>-55.860257715187</v>
      </c>
      <c r="S380" s="31" t="s">
        <v>155</v>
      </c>
      <c r="T380" s="33" t="s">
        <v>2240</v>
      </c>
      <c r="U380" s="29" t="n">
        <v>68270000</v>
      </c>
      <c r="V380" s="34" t="s">
        <v>2241</v>
      </c>
      <c r="W380" s="34"/>
      <c r="X380" s="34"/>
      <c r="Y380" s="34"/>
    </row>
    <row r="381" customFormat="false" ht="15" hidden="false" customHeight="true" outlineLevel="0" collapsed="false">
      <c r="A381" s="35" t="s">
        <v>2158</v>
      </c>
      <c r="B381" s="11" t="str">
        <f aca="false">IF(OR(A381="AC",A381="AM",A381="AP",A381="PA",A381="RO",A381="RR",A381="TO"),"Manaus/AM",IF(OR(A381="AL",A381="BA",A381="CE",A381="MA",A381="PB",A381="PE",A381="PI",A381="RN",A381="SE"),"Recife/PE",IF(OR(A381="MT",A381="MS",A381="GO",A381="DF"),"Campo Grande/MS",IF(OR(A381="SC",A381="PR",A381="RS",A381="MG",A381="ES",A381="SP",A381="RJ"),"Curitiba/PR","VERIFICAR UF"))))</f>
        <v>Manaus/AM</v>
      </c>
      <c r="C381" s="26"/>
      <c r="D381" s="27"/>
      <c r="E381" s="36" t="n">
        <f aca="false">IFERROR(INDEX('ANEXO IV - Kits por Polo'!$F$2:$F$615,MATCH($M381&amp;"|"&amp;$K381&amp;"|"&amp;$A381&amp;"|"&amp;$J381,'ANEXO IV - Kits por Polo'!$I$2:$I$615,0)),0)</f>
        <v>17</v>
      </c>
      <c r="F381" s="36" t="n">
        <f aca="false">IFERROR(INDEX('ANEXO IV - Kits por Polo'!$G$2:$G$615,MATCH($M381&amp;"|"&amp;$K381&amp;"|"&amp;$A381&amp;"|"&amp;$J381,'ANEXO IV - Kits por Polo'!$I$2:$I$615,0)),0)</f>
        <v>118315</v>
      </c>
      <c r="G381" s="37" t="s">
        <v>2242</v>
      </c>
      <c r="H381" s="36" t="n">
        <f aca="false">IFERROR(INDEX('ANEXO IV - Kits por Polo'!$H$2:$H$615,MATCH($M381&amp;"|"&amp;$K381&amp;"|"&amp;$A381&amp;"|"&amp;$J381,'ANEXO IV - Kits por Polo'!$I$2:$I$615,0)),0)</f>
        <v>700.57</v>
      </c>
      <c r="I381" s="36" t="n">
        <f aca="false">MAX(F381/1000,H381*0.3)</f>
        <v>210.171</v>
      </c>
      <c r="J381" s="38" t="s">
        <v>2205</v>
      </c>
      <c r="K381" s="39" t="s">
        <v>187</v>
      </c>
      <c r="L381" s="39" t="s">
        <v>187</v>
      </c>
      <c r="M381" s="38" t="s">
        <v>2242</v>
      </c>
      <c r="N381" s="38" t="s">
        <v>2243</v>
      </c>
      <c r="O381" s="37" t="s">
        <v>2244</v>
      </c>
      <c r="P381" s="35" t="s">
        <v>2245</v>
      </c>
      <c r="Q381" s="40" t="n">
        <v>-2.97948582343569</v>
      </c>
      <c r="R381" s="40" t="n">
        <v>-47.3548325637885</v>
      </c>
      <c r="S381" s="39" t="s">
        <v>155</v>
      </c>
      <c r="T381" s="41" t="s">
        <v>2246</v>
      </c>
      <c r="U381" s="37" t="n">
        <v>68628035</v>
      </c>
      <c r="V381" s="42" t="s">
        <v>2247</v>
      </c>
      <c r="W381" s="42"/>
      <c r="X381" s="42"/>
      <c r="Y381" s="42"/>
    </row>
    <row r="382" customFormat="false" ht="15" hidden="false" customHeight="true" outlineLevel="0" collapsed="false">
      <c r="A382" s="25" t="s">
        <v>2158</v>
      </c>
      <c r="B382" s="11" t="str">
        <f aca="false">IF(OR(A382="AC",A382="AM",A382="AP",A382="PA",A382="RO",A382="RR",A382="TO"),"Manaus/AM",IF(OR(A382="AL",A382="BA",A382="CE",A382="MA",A382="PB",A382="PE",A382="PI",A382="RN",A382="SE"),"Recife/PE",IF(OR(A382="MT",A382="MS",A382="GO",A382="DF"),"Campo Grande/MS",IF(OR(A382="SC",A382="PR",A382="RS",A382="MG",A382="ES",A382="SP",A382="RJ"),"Curitiba/PR","VERIFICAR UF"))))</f>
        <v>Manaus/AM</v>
      </c>
      <c r="C382" s="26"/>
      <c r="D382" s="27"/>
      <c r="E382" s="28" t="n">
        <f aca="false">IFERROR(INDEX('ANEXO IV - Kits por Polo'!$F$2:$F$615,MATCH($M382&amp;"|"&amp;$K382&amp;"|"&amp;$A382&amp;"|"&amp;$J382,'ANEXO IV - Kits por Polo'!$I$2:$I$615,0)),0)</f>
        <v>66</v>
      </c>
      <c r="F382" s="28" t="n">
        <f aca="false">IFERROR(INDEX('ANEXO IV - Kits por Polo'!$G$2:$G$615,MATCH($M382&amp;"|"&amp;$K382&amp;"|"&amp;$A382&amp;"|"&amp;$J382,'ANEXO IV - Kits por Polo'!$I$2:$I$615,0)),0)</f>
        <v>696780</v>
      </c>
      <c r="G382" s="29" t="s">
        <v>2242</v>
      </c>
      <c r="H382" s="28" t="n">
        <f aca="false">IFERROR(INDEX('ANEXO IV - Kits por Polo'!$H$2:$H$615,MATCH($M382&amp;"|"&amp;$K382&amp;"|"&amp;$A382&amp;"|"&amp;$J382,'ANEXO IV - Kits por Polo'!$I$2:$I$615,0)),0)</f>
        <v>3895.06</v>
      </c>
      <c r="I382" s="28" t="n">
        <f aca="false">MAX(F382/1000,H382*0.3)</f>
        <v>1168.518</v>
      </c>
      <c r="J382" s="30" t="s">
        <v>2205</v>
      </c>
      <c r="K382" s="31" t="s">
        <v>158</v>
      </c>
      <c r="L382" s="31" t="s">
        <v>166</v>
      </c>
      <c r="M382" s="30" t="s">
        <v>2242</v>
      </c>
      <c r="N382" s="30" t="s">
        <v>2242</v>
      </c>
      <c r="O382" s="29" t="s">
        <v>2248</v>
      </c>
      <c r="P382" s="25" t="s">
        <v>2249</v>
      </c>
      <c r="Q382" s="32" t="n">
        <v>-2.99319711253797</v>
      </c>
      <c r="R382" s="32" t="n">
        <v>-47.3531755172165</v>
      </c>
      <c r="S382" s="31" t="s">
        <v>155</v>
      </c>
      <c r="T382" s="33" t="s">
        <v>2250</v>
      </c>
      <c r="U382" s="29" t="n">
        <v>68625040</v>
      </c>
      <c r="V382" s="34" t="s">
        <v>2251</v>
      </c>
      <c r="W382" s="34"/>
      <c r="X382" s="34"/>
      <c r="Y382" s="34"/>
    </row>
    <row r="383" customFormat="false" ht="15" hidden="false" customHeight="true" outlineLevel="0" collapsed="false">
      <c r="A383" s="35" t="s">
        <v>2158</v>
      </c>
      <c r="B383" s="11" t="str">
        <f aca="false">IF(OR(A383="AC",A383="AM",A383="AP",A383="PA",A383="RO",A383="RR",A383="TO"),"Manaus/AM",IF(OR(A383="AL",A383="BA",A383="CE",A383="MA",A383="PB",A383="PE",A383="PI",A383="RN",A383="SE"),"Recife/PE",IF(OR(A383="MT",A383="MS",A383="GO",A383="DF"),"Campo Grande/MS",IF(OR(A383="SC",A383="PR",A383="RS",A383="MG",A383="ES",A383="SP",A383="RJ"),"Curitiba/PR","VERIFICAR UF"))))</f>
        <v>Manaus/AM</v>
      </c>
      <c r="C383" s="26"/>
      <c r="D383" s="27"/>
      <c r="E383" s="36" t="n">
        <f aca="false">IFERROR(INDEX('ANEXO IV - Kits por Polo'!$F$2:$F$615,MATCH($M383&amp;"|"&amp;$K383&amp;"|"&amp;$A383&amp;"|"&amp;$J383,'ANEXO IV - Kits por Polo'!$I$2:$I$615,0)),0)</f>
        <v>22</v>
      </c>
      <c r="F383" s="36" t="n">
        <f aca="false">IFERROR(INDEX('ANEXO IV - Kits por Polo'!$G$2:$G$615,MATCH($M383&amp;"|"&amp;$K383&amp;"|"&amp;$A383&amp;"|"&amp;$J383,'ANEXO IV - Kits por Polo'!$I$2:$I$615,0)),0)</f>
        <v>212473</v>
      </c>
      <c r="G383" s="37" t="s">
        <v>2210</v>
      </c>
      <c r="H383" s="36" t="n">
        <f aca="false">IFERROR(INDEX('ANEXO IV - Kits por Polo'!$H$2:$H$615,MATCH($M383&amp;"|"&amp;$K383&amp;"|"&amp;$A383&amp;"|"&amp;$J383,'ANEXO IV - Kits por Polo'!$I$2:$I$615,0)),0)</f>
        <v>1200.42</v>
      </c>
      <c r="I383" s="36" t="n">
        <f aca="false">MAX(F383/1000,H383*0.3)</f>
        <v>360.126</v>
      </c>
      <c r="J383" s="38" t="s">
        <v>2205</v>
      </c>
      <c r="K383" s="39" t="s">
        <v>158</v>
      </c>
      <c r="L383" s="39" t="s">
        <v>159</v>
      </c>
      <c r="M383" s="38" t="s">
        <v>2210</v>
      </c>
      <c r="N383" s="38" t="s">
        <v>2210</v>
      </c>
      <c r="O383" s="37" t="s">
        <v>2252</v>
      </c>
      <c r="P383" s="35" t="s">
        <v>2253</v>
      </c>
      <c r="Q383" s="40" t="n">
        <v>-1.79840041829829</v>
      </c>
      <c r="R383" s="40" t="n">
        <v>-46.9748821908185</v>
      </c>
      <c r="S383" s="39" t="s">
        <v>155</v>
      </c>
      <c r="T383" s="41" t="s">
        <v>2254</v>
      </c>
      <c r="U383" s="37" t="n">
        <v>68644000</v>
      </c>
      <c r="V383" s="42" t="s">
        <v>2255</v>
      </c>
      <c r="W383" s="42"/>
      <c r="X383" s="42"/>
      <c r="Y383" s="42"/>
    </row>
    <row r="384" customFormat="false" ht="15" hidden="false" customHeight="true" outlineLevel="0" collapsed="false">
      <c r="A384" s="25" t="s">
        <v>2158</v>
      </c>
      <c r="B384" s="11" t="str">
        <f aca="false">IF(OR(A384="AC",A384="AM",A384="AP",A384="PA",A384="RO",A384="RR",A384="TO"),"Manaus/AM",IF(OR(A384="AL",A384="BA",A384="CE",A384="MA",A384="PB",A384="PE",A384="PI",A384="RN",A384="SE"),"Recife/PE",IF(OR(A384="MT",A384="MS",A384="GO",A384="DF"),"Campo Grande/MS",IF(OR(A384="SC",A384="PR",A384="RS",A384="MG",A384="ES",A384="SP",A384="RJ"),"Curitiba/PR","VERIFICAR UF"))))</f>
        <v>Manaus/AM</v>
      </c>
      <c r="C384" s="26"/>
      <c r="D384" s="27"/>
      <c r="E384" s="28" t="n">
        <f aca="false">IFERROR(INDEX('ANEXO IV - Kits por Polo'!$F$2:$F$615,MATCH($M384&amp;"|"&amp;$K384&amp;"|"&amp;$A384&amp;"|"&amp;$J384,'ANEXO IV - Kits por Polo'!$I$2:$I$615,0)),0)</f>
        <v>9</v>
      </c>
      <c r="F384" s="28" t="n">
        <f aca="false">IFERROR(INDEX('ANEXO IV - Kits por Polo'!$G$2:$G$615,MATCH($M384&amp;"|"&amp;$K384&amp;"|"&amp;$A384&amp;"|"&amp;$J384,'ANEXO IV - Kits por Polo'!$I$2:$I$615,0)),0)</f>
        <v>86381</v>
      </c>
      <c r="G384" s="29" t="s">
        <v>2256</v>
      </c>
      <c r="H384" s="28" t="n">
        <f aca="false">IFERROR(INDEX('ANEXO IV - Kits por Polo'!$H$2:$H$615,MATCH($M384&amp;"|"&amp;$K384&amp;"|"&amp;$A384&amp;"|"&amp;$J384,'ANEXO IV - Kits por Polo'!$I$2:$I$615,0)),0)</f>
        <v>488.41</v>
      </c>
      <c r="I384" s="28" t="n">
        <f aca="false">MAX(F384/1000,H384*0.3)</f>
        <v>146.523</v>
      </c>
      <c r="J384" s="30" t="s">
        <v>2205</v>
      </c>
      <c r="K384" s="31" t="s">
        <v>543</v>
      </c>
      <c r="L384" s="31" t="s">
        <v>2257</v>
      </c>
      <c r="M384" s="30" t="s">
        <v>986</v>
      </c>
      <c r="N384" s="30" t="s">
        <v>986</v>
      </c>
      <c r="O384" s="29" t="s">
        <v>112</v>
      </c>
      <c r="P384" s="25" t="s">
        <v>2258</v>
      </c>
      <c r="Q384" s="32" t="n">
        <v>-1.34602428250792</v>
      </c>
      <c r="R384" s="32" t="n">
        <v>-47.5727061081665</v>
      </c>
      <c r="S384" s="31" t="s">
        <v>155</v>
      </c>
      <c r="T384" s="33" t="s">
        <v>2259</v>
      </c>
      <c r="U384" s="29" t="n">
        <v>68738000</v>
      </c>
      <c r="V384" s="34" t="s">
        <v>2260</v>
      </c>
      <c r="W384" s="34"/>
      <c r="X384" s="34"/>
      <c r="Y384" s="34"/>
    </row>
    <row r="385" customFormat="false" ht="15" hidden="false" customHeight="true" outlineLevel="0" collapsed="false">
      <c r="A385" s="35" t="s">
        <v>2158</v>
      </c>
      <c r="B385" s="11" t="str">
        <f aca="false">IF(OR(A385="AC",A385="AM",A385="AP",A385="PA",A385="RO",A385="RR",A385="TO"),"Manaus/AM",IF(OR(A385="AL",A385="BA",A385="CE",A385="MA",A385="PB",A385="PE",A385="PI",A385="RN",A385="SE"),"Recife/PE",IF(OR(A385="MT",A385="MS",A385="GO",A385="DF"),"Campo Grande/MS",IF(OR(A385="SC",A385="PR",A385="RS",A385="MG",A385="ES",A385="SP",A385="RJ"),"Curitiba/PR","VERIFICAR UF"))))</f>
        <v>Manaus/AM</v>
      </c>
      <c r="C385" s="26"/>
      <c r="D385" s="27"/>
      <c r="E385" s="36" t="n">
        <f aca="false">IFERROR(INDEX('ANEXO IV - Kits por Polo'!$F$2:$F$615,MATCH($M385&amp;"|"&amp;$K385&amp;"|"&amp;$A385&amp;"|"&amp;$J385,'ANEXO IV - Kits por Polo'!$I$2:$I$615,0)),0)</f>
        <v>10</v>
      </c>
      <c r="F385" s="36" t="n">
        <f aca="false">IFERROR(INDEX('ANEXO IV - Kits por Polo'!$G$2:$G$615,MATCH($M385&amp;"|"&amp;$K385&amp;"|"&amp;$A385&amp;"|"&amp;$J385,'ANEXO IV - Kits por Polo'!$I$2:$I$615,0)),0)</f>
        <v>69597</v>
      </c>
      <c r="G385" s="37" t="s">
        <v>2261</v>
      </c>
      <c r="H385" s="36" t="n">
        <f aca="false">IFERROR(INDEX('ANEXO IV - Kits por Polo'!$H$2:$H$615,MATCH($M385&amp;"|"&amp;$K385&amp;"|"&amp;$A385&amp;"|"&amp;$J385,'ANEXO IV - Kits por Polo'!$I$2:$I$615,0)),0)</f>
        <v>412.1</v>
      </c>
      <c r="I385" s="36" t="n">
        <f aca="false">MAX(F385/1000,H385*0.3)</f>
        <v>123.63</v>
      </c>
      <c r="J385" s="38" t="s">
        <v>2205</v>
      </c>
      <c r="K385" s="39" t="s">
        <v>187</v>
      </c>
      <c r="L385" s="39" t="s">
        <v>187</v>
      </c>
      <c r="M385" s="38" t="s">
        <v>2261</v>
      </c>
      <c r="N385" s="38" t="s">
        <v>2262</v>
      </c>
      <c r="O385" s="37" t="s">
        <v>2263</v>
      </c>
      <c r="P385" s="35" t="s">
        <v>2264</v>
      </c>
      <c r="Q385" s="40" t="n">
        <v>-2.44686513749932</v>
      </c>
      <c r="R385" s="40" t="n">
        <v>-54.7485558147218</v>
      </c>
      <c r="S385" s="39" t="s">
        <v>155</v>
      </c>
      <c r="T385" s="41" t="s">
        <v>2265</v>
      </c>
      <c r="U385" s="37" t="n">
        <v>68035000</v>
      </c>
      <c r="V385" s="42" t="s">
        <v>2266</v>
      </c>
      <c r="W385" s="42"/>
      <c r="X385" s="42"/>
      <c r="Y385" s="42"/>
    </row>
    <row r="386" customFormat="false" ht="15" hidden="false" customHeight="true" outlineLevel="0" collapsed="false">
      <c r="A386" s="25" t="s">
        <v>2158</v>
      </c>
      <c r="B386" s="11" t="str">
        <f aca="false">IF(OR(A386="AC",A386="AM",A386="AP",A386="PA",A386="RO",A386="RR",A386="TO"),"Manaus/AM",IF(OR(A386="AL",A386="BA",A386="CE",A386="MA",A386="PB",A386="PE",A386="PI",A386="RN",A386="SE"),"Recife/PE",IF(OR(A386="MT",A386="MS",A386="GO",A386="DF"),"Campo Grande/MS",IF(OR(A386="SC",A386="PR",A386="RS",A386="MG",A386="ES",A386="SP",A386="RJ"),"Curitiba/PR","VERIFICAR UF"))))</f>
        <v>Manaus/AM</v>
      </c>
      <c r="C386" s="26"/>
      <c r="D386" s="27"/>
      <c r="E386" s="28" t="n">
        <f aca="false">IFERROR(INDEX('ANEXO IV - Kits por Polo'!$F$2:$F$615,MATCH($M386&amp;"|"&amp;$K386&amp;"|"&amp;$A386&amp;"|"&amp;$J386,'ANEXO IV - Kits por Polo'!$I$2:$I$615,0)),0)</f>
        <v>78</v>
      </c>
      <c r="F386" s="28" t="n">
        <f aca="false">IFERROR(INDEX('ANEXO IV - Kits por Polo'!$G$2:$G$615,MATCH($M386&amp;"|"&amp;$K386&amp;"|"&amp;$A386&amp;"|"&amp;$J386,'ANEXO IV - Kits por Polo'!$I$2:$I$615,0)),0)</f>
        <v>738743</v>
      </c>
      <c r="G386" s="29" t="s">
        <v>2261</v>
      </c>
      <c r="H386" s="28" t="n">
        <f aca="false">IFERROR(INDEX('ANEXO IV - Kits por Polo'!$H$2:$H$615,MATCH($M386&amp;"|"&amp;$K386&amp;"|"&amp;$A386&amp;"|"&amp;$J386,'ANEXO IV - Kits por Polo'!$I$2:$I$615,0)),0)</f>
        <v>4183.92</v>
      </c>
      <c r="I386" s="28" t="n">
        <f aca="false">MAX(F386/1000,H386*0.3)</f>
        <v>1255.176</v>
      </c>
      <c r="J386" s="30" t="s">
        <v>2205</v>
      </c>
      <c r="K386" s="31" t="s">
        <v>158</v>
      </c>
      <c r="L386" s="31" t="s">
        <v>166</v>
      </c>
      <c r="M386" s="30" t="s">
        <v>2261</v>
      </c>
      <c r="N386" s="30" t="s">
        <v>2261</v>
      </c>
      <c r="O386" s="29" t="s">
        <v>2267</v>
      </c>
      <c r="P386" s="25" t="s">
        <v>2268</v>
      </c>
      <c r="Q386" s="32" t="n">
        <v>-2.43396050793905</v>
      </c>
      <c r="R386" s="32" t="n">
        <v>-54.7091802510662</v>
      </c>
      <c r="S386" s="31" t="s">
        <v>155</v>
      </c>
      <c r="T386" s="33" t="s">
        <v>2269</v>
      </c>
      <c r="U386" s="29" t="n">
        <v>68010140</v>
      </c>
      <c r="V386" s="34" t="s">
        <v>2270</v>
      </c>
      <c r="W386" s="34"/>
      <c r="X386" s="34"/>
      <c r="Y386" s="34"/>
    </row>
    <row r="387" customFormat="false" ht="15" hidden="false" customHeight="true" outlineLevel="0" collapsed="false">
      <c r="A387" s="35" t="s">
        <v>2158</v>
      </c>
      <c r="B387" s="11" t="str">
        <f aca="false">IF(OR(A387="AC",A387="AM",A387="AP",A387="PA",A387="RO",A387="RR",A387="TO"),"Manaus/AM",IF(OR(A387="AL",A387="BA",A387="CE",A387="MA",A387="PB",A387="PE",A387="PI",A387="RN",A387="SE"),"Recife/PE",IF(OR(A387="MT",A387="MS",A387="GO",A387="DF"),"Campo Grande/MS",IF(OR(A387="SC",A387="PR",A387="RS",A387="MG",A387="ES",A387="SP",A387="RJ"),"Curitiba/PR","VERIFICAR UF"))))</f>
        <v>Manaus/AM</v>
      </c>
      <c r="C387" s="26"/>
      <c r="D387" s="27"/>
      <c r="E387" s="36" t="n">
        <f aca="false">IFERROR(INDEX('ANEXO IV - Kits por Polo'!$F$2:$F$615,MATCH($M387&amp;"|"&amp;$K387&amp;"|"&amp;$A387&amp;"|"&amp;$J387,'ANEXO IV - Kits por Polo'!$I$2:$I$615,0)),0)</f>
        <v>28</v>
      </c>
      <c r="F387" s="36" t="n">
        <f aca="false">IFERROR(INDEX('ANEXO IV - Kits por Polo'!$G$2:$G$615,MATCH($M387&amp;"|"&amp;$K387&amp;"|"&amp;$A387&amp;"|"&amp;$J387,'ANEXO IV - Kits por Polo'!$I$2:$I$615,0)),0)</f>
        <v>289847</v>
      </c>
      <c r="G387" s="37" t="s">
        <v>2271</v>
      </c>
      <c r="H387" s="36" t="n">
        <f aca="false">IFERROR(INDEX('ANEXO IV - Kits por Polo'!$H$2:$H$615,MATCH($M387&amp;"|"&amp;$K387&amp;"|"&amp;$A387&amp;"|"&amp;$J387,'ANEXO IV - Kits por Polo'!$I$2:$I$615,0)),0)</f>
        <v>1623.96</v>
      </c>
      <c r="I387" s="36" t="n">
        <f aca="false">MAX(F387/1000,H387*0.3)</f>
        <v>487.188</v>
      </c>
      <c r="J387" s="38" t="s">
        <v>2205</v>
      </c>
      <c r="K387" s="39" t="s">
        <v>158</v>
      </c>
      <c r="L387" s="39" t="s">
        <v>166</v>
      </c>
      <c r="M387" s="38" t="s">
        <v>2271</v>
      </c>
      <c r="N387" s="38" t="s">
        <v>2271</v>
      </c>
      <c r="O387" s="37" t="s">
        <v>2272</v>
      </c>
      <c r="P387" s="35" t="s">
        <v>2273</v>
      </c>
      <c r="Q387" s="40" t="n">
        <v>-2.42361681413936</v>
      </c>
      <c r="R387" s="40" t="n">
        <v>-48.2501632041012</v>
      </c>
      <c r="S387" s="39" t="s">
        <v>155</v>
      </c>
      <c r="T387" s="41" t="s">
        <v>2274</v>
      </c>
      <c r="U387" s="37" t="n">
        <v>68680000</v>
      </c>
      <c r="V387" s="42" t="s">
        <v>2275</v>
      </c>
      <c r="W387" s="42"/>
      <c r="X387" s="42"/>
      <c r="Y387" s="42"/>
    </row>
    <row r="388" customFormat="false" ht="15" hidden="false" customHeight="true" outlineLevel="0" collapsed="false">
      <c r="A388" s="25" t="s">
        <v>2158</v>
      </c>
      <c r="B388" s="11" t="str">
        <f aca="false">IF(OR(A388="AC",A388="AM",A388="AP",A388="PA",A388="RO",A388="RR",A388="TO"),"Manaus/AM",IF(OR(A388="AL",A388="BA",A388="CE",A388="MA",A388="PB",A388="PE",A388="PI",A388="RN",A388="SE"),"Recife/PE",IF(OR(A388="MT",A388="MS",A388="GO",A388="DF"),"Campo Grande/MS",IF(OR(A388="SC",A388="PR",A388="RS",A388="MG",A388="ES",A388="SP",A388="RJ"),"Curitiba/PR","VERIFICAR UF"))))</f>
        <v>Manaus/AM</v>
      </c>
      <c r="C388" s="26"/>
      <c r="D388" s="27"/>
      <c r="E388" s="28" t="n">
        <f aca="false">IFERROR(INDEX('ANEXO IV - Kits por Polo'!$F$2:$F$615,MATCH($M388&amp;"|"&amp;$K388&amp;"|"&amp;$A388&amp;"|"&amp;$J388,'ANEXO IV - Kits por Polo'!$I$2:$I$615,0)),0)</f>
        <v>91</v>
      </c>
      <c r="F388" s="28" t="n">
        <f aca="false">IFERROR(INDEX('ANEXO IV - Kits por Polo'!$G$2:$G$615,MATCH($M388&amp;"|"&amp;$K388&amp;"|"&amp;$A388&amp;"|"&amp;$J388,'ANEXO IV - Kits por Polo'!$I$2:$I$615,0)),0)</f>
        <v>912323</v>
      </c>
      <c r="G388" s="29" t="s">
        <v>2276</v>
      </c>
      <c r="H388" s="28" t="n">
        <f aca="false">IFERROR(INDEX('ANEXO IV - Kits por Polo'!$H$2:$H$615,MATCH($M388&amp;"|"&amp;$K388&amp;"|"&amp;$A388&amp;"|"&amp;$J388,'ANEXO IV - Kits por Polo'!$I$2:$I$615,0)),0)</f>
        <v>5130.97</v>
      </c>
      <c r="I388" s="28" t="n">
        <f aca="false">MAX(F388/1000,H388*0.3)</f>
        <v>1539.291</v>
      </c>
      <c r="J388" s="30" t="s">
        <v>2205</v>
      </c>
      <c r="K388" s="31" t="s">
        <v>158</v>
      </c>
      <c r="L388" s="31" t="s">
        <v>159</v>
      </c>
      <c r="M388" s="30" t="s">
        <v>2276</v>
      </c>
      <c r="N388" s="30" t="s">
        <v>2277</v>
      </c>
      <c r="O388" s="29" t="s">
        <v>2278</v>
      </c>
      <c r="P388" s="25" t="s">
        <v>2279</v>
      </c>
      <c r="Q388" s="32" t="n">
        <v>-3.76563673734536</v>
      </c>
      <c r="R388" s="32" t="n">
        <v>-49.6782429186963</v>
      </c>
      <c r="S388" s="31" t="s">
        <v>155</v>
      </c>
      <c r="T388" s="33" t="s">
        <v>2280</v>
      </c>
      <c r="U388" s="29" t="n">
        <v>68456630</v>
      </c>
      <c r="V388" s="34" t="s">
        <v>2281</v>
      </c>
      <c r="W388" s="34"/>
      <c r="X388" s="34"/>
      <c r="Y388" s="34"/>
    </row>
    <row r="389" customFormat="false" ht="15" hidden="false" customHeight="true" outlineLevel="0" collapsed="false">
      <c r="A389" s="35" t="s">
        <v>2158</v>
      </c>
      <c r="B389" s="11" t="str">
        <f aca="false">IF(OR(A389="AC",A389="AM",A389="AP",A389="PA",A389="RO",A389="RR",A389="TO"),"Manaus/AM",IF(OR(A389="AL",A389="BA",A389="CE",A389="MA",A389="PB",A389="PE",A389="PI",A389="RN",A389="SE"),"Recife/PE",IF(OR(A389="MT",A389="MS",A389="GO",A389="DF"),"Campo Grande/MS",IF(OR(A389="SC",A389="PR",A389="RS",A389="MG",A389="ES",A389="SP",A389="RJ"),"Curitiba/PR","VERIFICAR UF"))))</f>
        <v>Manaus/AM</v>
      </c>
      <c r="C389" s="26"/>
      <c r="D389" s="27"/>
      <c r="E389" s="36" t="n">
        <f aca="false">IFERROR(INDEX('ANEXO IV - Kits por Polo'!$F$2:$F$615,MATCH($M389&amp;"|"&amp;$K389&amp;"|"&amp;$A389&amp;"|"&amp;$J389,'ANEXO IV - Kits por Polo'!$I$2:$I$615,0)),0)</f>
        <v>4</v>
      </c>
      <c r="F389" s="36" t="n">
        <f aca="false">IFERROR(INDEX('ANEXO IV - Kits por Polo'!$G$2:$G$615,MATCH($M389&amp;"|"&amp;$K389&amp;"|"&amp;$A389&amp;"|"&amp;$J389,'ANEXO IV - Kits por Polo'!$I$2:$I$615,0)),0)</f>
        <v>39711</v>
      </c>
      <c r="G389" s="37" t="s">
        <v>2222</v>
      </c>
      <c r="H389" s="36" t="n">
        <f aca="false">IFERROR(INDEX('ANEXO IV - Kits por Polo'!$H$2:$H$615,MATCH($M389&amp;"|"&amp;$K389&amp;"|"&amp;$A389&amp;"|"&amp;$J389,'ANEXO IV - Kits por Polo'!$I$2:$I$615,0)),0)</f>
        <v>223.6</v>
      </c>
      <c r="I389" s="36" t="n">
        <f aca="false">MAX(F389/1000,H389*0.3)</f>
        <v>67.08</v>
      </c>
      <c r="J389" s="38" t="s">
        <v>2205</v>
      </c>
      <c r="K389" s="39" t="s">
        <v>543</v>
      </c>
      <c r="L389" s="39" t="s">
        <v>2282</v>
      </c>
      <c r="M389" s="38" t="s">
        <v>2283</v>
      </c>
      <c r="N389" s="38" t="s">
        <v>2222</v>
      </c>
      <c r="O389" s="37" t="s">
        <v>112</v>
      </c>
      <c r="P389" s="35" t="s">
        <v>2225</v>
      </c>
      <c r="Q389" s="40" t="n">
        <v>-5.34716629512543</v>
      </c>
      <c r="R389" s="40" t="n">
        <v>-49.1067732632889</v>
      </c>
      <c r="S389" s="39" t="s">
        <v>155</v>
      </c>
      <c r="T389" s="41" t="s">
        <v>2230</v>
      </c>
      <c r="U389" s="37" t="n">
        <v>68508010</v>
      </c>
      <c r="V389" s="42" t="s">
        <v>2284</v>
      </c>
      <c r="W389" s="42"/>
      <c r="X389" s="42"/>
      <c r="Y389" s="42"/>
    </row>
    <row r="390" customFormat="false" ht="15" hidden="false" customHeight="true" outlineLevel="0" collapsed="false">
      <c r="A390" s="25" t="s">
        <v>2158</v>
      </c>
      <c r="B390" s="11" t="str">
        <f aca="false">IF(OR(A390="AC",A390="AM",A390="AP",A390="PA",A390="RO",A390="RR",A390="TO"),"Manaus/AM",IF(OR(A390="AL",A390="BA",A390="CE",A390="MA",A390="PB",A390="PE",A390="PI",A390="RN",A390="SE"),"Recife/PE",IF(OR(A390="MT",A390="MS",A390="GO",A390="DF"),"Campo Grande/MS",IF(OR(A390="SC",A390="PR",A390="RS",A390="MG",A390="ES",A390="SP",A390="RJ"),"Curitiba/PR","VERIFICAR UF"))))</f>
        <v>Manaus/AM</v>
      </c>
      <c r="C390" s="26"/>
      <c r="D390" s="27"/>
      <c r="E390" s="28" t="n">
        <f aca="false">IFERROR(INDEX('ANEXO IV - Kits por Polo'!$F$2:$F$615,MATCH($M390&amp;"|"&amp;$K390&amp;"|"&amp;$A390&amp;"|"&amp;$J390,'ANEXO IV - Kits por Polo'!$I$2:$I$615,0)),0)</f>
        <v>13</v>
      </c>
      <c r="F390" s="28" t="n">
        <f aca="false">IFERROR(INDEX('ANEXO IV - Kits por Polo'!$G$2:$G$615,MATCH($M390&amp;"|"&amp;$K390&amp;"|"&amp;$A390&amp;"|"&amp;$J390,'ANEXO IV - Kits por Polo'!$I$2:$I$615,0)),0)</f>
        <v>90476</v>
      </c>
      <c r="G390" s="29" t="s">
        <v>2285</v>
      </c>
      <c r="H390" s="28" t="n">
        <f aca="false">IFERROR(INDEX('ANEXO IV - Kits por Polo'!$H$2:$H$615,MATCH($M390&amp;"|"&amp;$K390&amp;"|"&amp;$A390&amp;"|"&amp;$J390,'ANEXO IV - Kits por Polo'!$I$2:$I$615,0)),0)</f>
        <v>535.73</v>
      </c>
      <c r="I390" s="28" t="n">
        <f aca="false">MAX(F390/1000,H390*0.3)</f>
        <v>160.719</v>
      </c>
      <c r="J390" s="30" t="s">
        <v>2286</v>
      </c>
      <c r="K390" s="31" t="s">
        <v>187</v>
      </c>
      <c r="L390" s="31" t="s">
        <v>187</v>
      </c>
      <c r="M390" s="30" t="s">
        <v>2285</v>
      </c>
      <c r="N390" s="30" t="s">
        <v>2287</v>
      </c>
      <c r="O390" s="29" t="s">
        <v>2288</v>
      </c>
      <c r="P390" s="25" t="s">
        <v>2289</v>
      </c>
      <c r="Q390" s="32" t="n">
        <v>-6.76073355415672</v>
      </c>
      <c r="R390" s="32" t="n">
        <v>-51.070417728583</v>
      </c>
      <c r="S390" s="31" t="s">
        <v>155</v>
      </c>
      <c r="T390" s="33" t="s">
        <v>2290</v>
      </c>
      <c r="U390" s="29" t="n">
        <v>68390000</v>
      </c>
      <c r="V390" s="34" t="s">
        <v>2291</v>
      </c>
      <c r="W390" s="34"/>
      <c r="X390" s="34"/>
      <c r="Y390" s="34"/>
    </row>
    <row r="391" customFormat="false" ht="15" hidden="false" customHeight="true" outlineLevel="0" collapsed="false">
      <c r="A391" s="35" t="s">
        <v>2158</v>
      </c>
      <c r="B391" s="11" t="str">
        <f aca="false">IF(OR(A391="AC",A391="AM",A391="AP",A391="PA",A391="RO",A391="RR",A391="TO"),"Manaus/AM",IF(OR(A391="AL",A391="BA",A391="CE",A391="MA",A391="PB",A391="PE",A391="PI",A391="RN",A391="SE"),"Recife/PE",IF(OR(A391="MT",A391="MS",A391="GO",A391="DF"),"Campo Grande/MS",IF(OR(A391="SC",A391="PR",A391="RS",A391="MG",A391="ES",A391="SP",A391="RJ"),"Curitiba/PR","VERIFICAR UF"))))</f>
        <v>Manaus/AM</v>
      </c>
      <c r="C391" s="26"/>
      <c r="D391" s="27"/>
      <c r="E391" s="36" t="n">
        <f aca="false">IFERROR(INDEX('ANEXO IV - Kits por Polo'!$F$2:$F$615,MATCH($M391&amp;"|"&amp;$K391&amp;"|"&amp;$A391&amp;"|"&amp;$J391,'ANEXO IV - Kits por Polo'!$I$2:$I$615,0)),0)</f>
        <v>53</v>
      </c>
      <c r="F391" s="36" t="n">
        <f aca="false">IFERROR(INDEX('ANEXO IV - Kits por Polo'!$G$2:$G$615,MATCH($M391&amp;"|"&amp;$K391&amp;"|"&amp;$A391&amp;"|"&amp;$J391,'ANEXO IV - Kits por Polo'!$I$2:$I$615,0)),0)</f>
        <v>541007</v>
      </c>
      <c r="G391" s="37" t="s">
        <v>2285</v>
      </c>
      <c r="H391" s="36" t="n">
        <f aca="false">IFERROR(INDEX('ANEXO IV - Kits por Polo'!$H$2:$H$615,MATCH($M391&amp;"|"&amp;$K391&amp;"|"&amp;$A391&amp;"|"&amp;$J391,'ANEXO IV - Kits por Polo'!$I$2:$I$615,0)),0)</f>
        <v>3036.15</v>
      </c>
      <c r="I391" s="36" t="n">
        <f aca="false">MAX(F391/1000,H391*0.3)</f>
        <v>910.845</v>
      </c>
      <c r="J391" s="38" t="s">
        <v>2286</v>
      </c>
      <c r="K391" s="39" t="s">
        <v>158</v>
      </c>
      <c r="L391" s="39" t="s">
        <v>166</v>
      </c>
      <c r="M391" s="38" t="s">
        <v>2285</v>
      </c>
      <c r="N391" s="38" t="s">
        <v>2292</v>
      </c>
      <c r="O391" s="37" t="s">
        <v>2288</v>
      </c>
      <c r="P391" s="35" t="s">
        <v>2289</v>
      </c>
      <c r="Q391" s="40" t="n">
        <v>-6.76073355415672</v>
      </c>
      <c r="R391" s="40" t="n">
        <v>-51.070417728583</v>
      </c>
      <c r="S391" s="39" t="s">
        <v>155</v>
      </c>
      <c r="T391" s="41" t="s">
        <v>2290</v>
      </c>
      <c r="U391" s="37" t="n">
        <v>68390000</v>
      </c>
      <c r="V391" s="42" t="s">
        <v>2293</v>
      </c>
      <c r="W391" s="42"/>
      <c r="X391" s="42"/>
      <c r="Y391" s="42"/>
    </row>
    <row r="392" customFormat="false" ht="15" hidden="false" customHeight="true" outlineLevel="0" collapsed="false">
      <c r="A392" s="25" t="s">
        <v>2158</v>
      </c>
      <c r="B392" s="11" t="str">
        <f aca="false">IF(OR(A392="AC",A392="AM",A392="AP",A392="PA",A392="RO",A392="RR",A392="TO"),"Manaus/AM",IF(OR(A392="AL",A392="BA",A392="CE",A392="MA",A392="PB",A392="PE",A392="PI",A392="RN",A392="SE"),"Recife/PE",IF(OR(A392="MT",A392="MS",A392="GO",A392="DF"),"Campo Grande/MS",IF(OR(A392="SC",A392="PR",A392="RS",A392="MG",A392="ES",A392="SP",A392="RJ"),"Curitiba/PR","VERIFICAR UF"))))</f>
        <v>Manaus/AM</v>
      </c>
      <c r="C392" s="26"/>
      <c r="D392" s="27"/>
      <c r="E392" s="28" t="n">
        <f aca="false">IFERROR(INDEX('ANEXO IV - Kits por Polo'!$F$2:$F$615,MATCH($M392&amp;"|"&amp;$K392&amp;"|"&amp;$A392&amp;"|"&amp;$J392,'ANEXO IV - Kits por Polo'!$I$2:$I$615,0)),0)</f>
        <v>29</v>
      </c>
      <c r="F392" s="28" t="n">
        <f aca="false">IFERROR(INDEX('ANEXO IV - Kits por Polo'!$G$2:$G$615,MATCH($M392&amp;"|"&amp;$K392&amp;"|"&amp;$A392&amp;"|"&amp;$J392,'ANEXO IV - Kits por Polo'!$I$2:$I$615,0)),0)</f>
        <v>227445</v>
      </c>
      <c r="G392" s="29" t="s">
        <v>2294</v>
      </c>
      <c r="H392" s="28" t="n">
        <f aca="false">IFERROR(INDEX('ANEXO IV - Kits por Polo'!$H$2:$H$615,MATCH($M392&amp;"|"&amp;$K392&amp;"|"&amp;$A392&amp;"|"&amp;$J392,'ANEXO IV - Kits por Polo'!$I$2:$I$615,0)),0)</f>
        <v>1322.685</v>
      </c>
      <c r="I392" s="28" t="n">
        <f aca="false">MAX(F392/1000,H392*0.3)</f>
        <v>396.8055</v>
      </c>
      <c r="J392" s="30" t="s">
        <v>2286</v>
      </c>
      <c r="K392" s="31" t="s">
        <v>136</v>
      </c>
      <c r="L392" s="31" t="s">
        <v>152</v>
      </c>
      <c r="M392" s="30" t="s">
        <v>2294</v>
      </c>
      <c r="N392" s="30" t="s">
        <v>2295</v>
      </c>
      <c r="O392" s="29" t="n">
        <v>6957889</v>
      </c>
      <c r="P392" s="25" t="s">
        <v>2296</v>
      </c>
      <c r="Q392" s="32" t="n">
        <v>-8.02235150252285</v>
      </c>
      <c r="R392" s="32" t="n">
        <v>-50.0441171087539</v>
      </c>
      <c r="S392" s="31" t="s">
        <v>155</v>
      </c>
      <c r="T392" s="33" t="s">
        <v>2297</v>
      </c>
      <c r="U392" s="29" t="n">
        <v>68552735</v>
      </c>
      <c r="V392" s="34" t="s">
        <v>2298</v>
      </c>
      <c r="W392" s="34"/>
      <c r="X392" s="34"/>
      <c r="Y392" s="34"/>
    </row>
    <row r="393" customFormat="false" ht="15" hidden="false" customHeight="true" outlineLevel="0" collapsed="false">
      <c r="A393" s="35" t="s">
        <v>2158</v>
      </c>
      <c r="B393" s="11" t="str">
        <f aca="false">IF(OR(A393="AC",A393="AM",A393="AP",A393="PA",A393="RO",A393="RR",A393="TO"),"Manaus/AM",IF(OR(A393="AL",A393="BA",A393="CE",A393="MA",A393="PB",A393="PE",A393="PI",A393="RN",A393="SE"),"Recife/PE",IF(OR(A393="MT",A393="MS",A393="GO",A393="DF"),"Campo Grande/MS",IF(OR(A393="SC",A393="PR",A393="RS",A393="MG",A393="ES",A393="SP",A393="RJ"),"Curitiba/PR","VERIFICAR UF"))))</f>
        <v>Manaus/AM</v>
      </c>
      <c r="C393" s="26"/>
      <c r="D393" s="27"/>
      <c r="E393" s="36" t="n">
        <f aca="false">IFERROR(INDEX('ANEXO IV - Kits por Polo'!$F$2:$F$615,MATCH($M393&amp;"|"&amp;$K393&amp;"|"&amp;$A393&amp;"|"&amp;$J393,'ANEXO IV - Kits por Polo'!$I$2:$I$615,0)),0)</f>
        <v>11</v>
      </c>
      <c r="F393" s="36" t="n">
        <f aca="false">IFERROR(INDEX('ANEXO IV - Kits por Polo'!$G$2:$G$615,MATCH($M393&amp;"|"&amp;$K393&amp;"|"&amp;$A393&amp;"|"&amp;$J393,'ANEXO IV - Kits por Polo'!$I$2:$I$615,0)),0)</f>
        <v>76556</v>
      </c>
      <c r="G393" s="37" t="s">
        <v>2294</v>
      </c>
      <c r="H393" s="36" t="n">
        <f aca="false">IFERROR(INDEX('ANEXO IV - Kits por Polo'!$H$2:$H$615,MATCH($M393&amp;"|"&amp;$K393&amp;"|"&amp;$A393&amp;"|"&amp;$J393,'ANEXO IV - Kits por Polo'!$I$2:$I$615,0)),0)</f>
        <v>453.31</v>
      </c>
      <c r="I393" s="36" t="n">
        <f aca="false">MAX(F393/1000,H393*0.3)</f>
        <v>135.993</v>
      </c>
      <c r="J393" s="38" t="s">
        <v>2286</v>
      </c>
      <c r="K393" s="39" t="s">
        <v>187</v>
      </c>
      <c r="L393" s="39" t="s">
        <v>187</v>
      </c>
      <c r="M393" s="38" t="s">
        <v>2294</v>
      </c>
      <c r="N393" s="38" t="s">
        <v>2299</v>
      </c>
      <c r="O393" s="37" t="s">
        <v>2300</v>
      </c>
      <c r="P393" s="35" t="s">
        <v>2301</v>
      </c>
      <c r="Q393" s="40" t="n">
        <v>-8.03892755535091</v>
      </c>
      <c r="R393" s="40" t="n">
        <v>-50.0388677290394</v>
      </c>
      <c r="S393" s="39" t="s">
        <v>155</v>
      </c>
      <c r="T393" s="41" t="s">
        <v>2302</v>
      </c>
      <c r="U393" s="37" t="n">
        <v>68550730</v>
      </c>
      <c r="V393" s="42" t="s">
        <v>2303</v>
      </c>
      <c r="W393" s="42"/>
      <c r="X393" s="42"/>
      <c r="Y393" s="42"/>
    </row>
    <row r="394" customFormat="false" ht="15" hidden="false" customHeight="true" outlineLevel="0" collapsed="false">
      <c r="A394" s="25" t="s">
        <v>2158</v>
      </c>
      <c r="B394" s="11" t="str">
        <f aca="false">IF(OR(A394="AC",A394="AM",A394="AP",A394="PA",A394="RO",A394="RR",A394="TO"),"Manaus/AM",IF(OR(A394="AL",A394="BA",A394="CE",A394="MA",A394="PB",A394="PE",A394="PI",A394="RN",A394="SE"),"Recife/PE",IF(OR(A394="MT",A394="MS",A394="GO",A394="DF"),"Campo Grande/MS",IF(OR(A394="SC",A394="PR",A394="RS",A394="MG",A394="ES",A394="SP",A394="RJ"),"Curitiba/PR","VERIFICAR UF"))))</f>
        <v>Manaus/AM</v>
      </c>
      <c r="C394" s="26"/>
      <c r="D394" s="27"/>
      <c r="E394" s="28" t="n">
        <f aca="false">IFERROR(INDEX('ANEXO IV - Kits por Polo'!$F$2:$F$615,MATCH($M394&amp;"|"&amp;$K394&amp;"|"&amp;$A394&amp;"|"&amp;$J394,'ANEXO IV - Kits por Polo'!$I$2:$I$615,0)),0)</f>
        <v>61</v>
      </c>
      <c r="F394" s="28" t="n">
        <f aca="false">IFERROR(INDEX('ANEXO IV - Kits por Polo'!$G$2:$G$615,MATCH($M394&amp;"|"&amp;$K394&amp;"|"&amp;$A394&amp;"|"&amp;$J394,'ANEXO IV - Kits por Polo'!$I$2:$I$615,0)),0)</f>
        <v>602621</v>
      </c>
      <c r="G394" s="29" t="s">
        <v>2294</v>
      </c>
      <c r="H394" s="28" t="n">
        <f aca="false">IFERROR(INDEX('ANEXO IV - Kits por Polo'!$H$2:$H$615,MATCH($M394&amp;"|"&amp;$K394&amp;"|"&amp;$A394&amp;"|"&amp;$J394,'ANEXO IV - Kits por Polo'!$I$2:$I$615,0)),0)</f>
        <v>3395.21</v>
      </c>
      <c r="I394" s="28" t="n">
        <f aca="false">MAX(F394/1000,H394*0.3)</f>
        <v>1018.563</v>
      </c>
      <c r="J394" s="30" t="s">
        <v>2286</v>
      </c>
      <c r="K394" s="31" t="s">
        <v>158</v>
      </c>
      <c r="L394" s="31" t="s">
        <v>166</v>
      </c>
      <c r="M394" s="30" t="s">
        <v>2294</v>
      </c>
      <c r="N394" s="30" t="s">
        <v>2294</v>
      </c>
      <c r="O394" s="29" t="s">
        <v>2304</v>
      </c>
      <c r="P394" s="25" t="s">
        <v>2301</v>
      </c>
      <c r="Q394" s="32" t="n">
        <v>-8.03892755535091</v>
      </c>
      <c r="R394" s="32" t="n">
        <v>-50.0388677290394</v>
      </c>
      <c r="S394" s="31" t="s">
        <v>155</v>
      </c>
      <c r="T394" s="33" t="s">
        <v>2302</v>
      </c>
      <c r="U394" s="29" t="n">
        <v>68550730</v>
      </c>
      <c r="V394" s="34" t="s">
        <v>2303</v>
      </c>
      <c r="W394" s="34"/>
      <c r="X394" s="34"/>
      <c r="Y394" s="34"/>
    </row>
    <row r="395" customFormat="false" ht="15" hidden="false" customHeight="true" outlineLevel="0" collapsed="false">
      <c r="A395" s="35" t="s">
        <v>2158</v>
      </c>
      <c r="B395" s="11" t="str">
        <f aca="false">IF(OR(A395="AC",A395="AM",A395="AP",A395="PA",A395="RO",A395="RR",A395="TO"),"Manaus/AM",IF(OR(A395="AL",A395="BA",A395="CE",A395="MA",A395="PB",A395="PE",A395="PI",A395="RN",A395="SE"),"Recife/PE",IF(OR(A395="MT",A395="MS",A395="GO",A395="DF"),"Campo Grande/MS",IF(OR(A395="SC",A395="PR",A395="RS",A395="MG",A395="ES",A395="SP",A395="RJ"),"Curitiba/PR","VERIFICAR UF"))))</f>
        <v>Manaus/AM</v>
      </c>
      <c r="C395" s="26"/>
      <c r="D395" s="27"/>
      <c r="E395" s="36" t="n">
        <f aca="false">IFERROR(INDEX('ANEXO IV - Kits por Polo'!$F$2:$F$615,MATCH($M395&amp;"|"&amp;$K395&amp;"|"&amp;$A395&amp;"|"&amp;$J395,'ANEXO IV - Kits por Polo'!$I$2:$I$615,0)),0)</f>
        <v>14</v>
      </c>
      <c r="F395" s="36" t="n">
        <f aca="false">IFERROR(INDEX('ANEXO IV - Kits por Polo'!$G$2:$G$615,MATCH($M395&amp;"|"&amp;$K395&amp;"|"&amp;$A395&amp;"|"&amp;$J395,'ANEXO IV - Kits por Polo'!$I$2:$I$615,0)),0)</f>
        <v>97436</v>
      </c>
      <c r="G395" s="37" t="s">
        <v>2170</v>
      </c>
      <c r="H395" s="36" t="n">
        <f aca="false">IFERROR(INDEX('ANEXO IV - Kits por Polo'!$H$2:$H$615,MATCH($M395&amp;"|"&amp;$K395&amp;"|"&amp;$A395&amp;"|"&amp;$J395,'ANEXO IV - Kits por Polo'!$I$2:$I$615,0)),0)</f>
        <v>576.94</v>
      </c>
      <c r="I395" s="36" t="n">
        <f aca="false">MAX(F395/1000,H395*0.3)</f>
        <v>173.082</v>
      </c>
      <c r="J395" s="38" t="s">
        <v>2286</v>
      </c>
      <c r="K395" s="39" t="s">
        <v>187</v>
      </c>
      <c r="L395" s="39" t="s">
        <v>187</v>
      </c>
      <c r="M395" s="38" t="s">
        <v>2170</v>
      </c>
      <c r="N395" s="38" t="s">
        <v>2305</v>
      </c>
      <c r="O395" s="37" t="s">
        <v>2306</v>
      </c>
      <c r="P395" s="35" t="s">
        <v>2307</v>
      </c>
      <c r="Q395" s="40" t="n">
        <v>-6.65081107958824</v>
      </c>
      <c r="R395" s="40" t="n">
        <v>-51.9682806661582</v>
      </c>
      <c r="S395" s="39" t="s">
        <v>155</v>
      </c>
      <c r="T395" s="41" t="s">
        <v>2308</v>
      </c>
      <c r="U395" s="37" t="n">
        <v>68380000</v>
      </c>
      <c r="V395" s="42" t="s">
        <v>2309</v>
      </c>
      <c r="W395" s="42"/>
      <c r="X395" s="42"/>
      <c r="Y395" s="42"/>
    </row>
    <row r="396" customFormat="false" ht="15" hidden="false" customHeight="true" outlineLevel="0" collapsed="false">
      <c r="A396" s="25" t="s">
        <v>2158</v>
      </c>
      <c r="B396" s="11" t="str">
        <f aca="false">IF(OR(A396="AC",A396="AM",A396="AP",A396="PA",A396="RO",A396="RR",A396="TO"),"Manaus/AM",IF(OR(A396="AL",A396="BA",A396="CE",A396="MA",A396="PB",A396="PE",A396="PI",A396="RN",A396="SE"),"Recife/PE",IF(OR(A396="MT",A396="MS",A396="GO",A396="DF"),"Campo Grande/MS",IF(OR(A396="SC",A396="PR",A396="RS",A396="MG",A396="ES",A396="SP",A396="RJ"),"Curitiba/PR","VERIFICAR UF"))))</f>
        <v>Manaus/AM</v>
      </c>
      <c r="C396" s="26"/>
      <c r="D396" s="27"/>
      <c r="E396" s="28" t="n">
        <f aca="false">IFERROR(INDEX('ANEXO IV - Kits por Polo'!$F$2:$F$615,MATCH($M396&amp;"|"&amp;$K396&amp;"|"&amp;$A396&amp;"|"&amp;$J396,'ANEXO IV - Kits por Polo'!$I$2:$I$615,0)),0)</f>
        <v>35</v>
      </c>
      <c r="F396" s="28" t="n">
        <f aca="false">IFERROR(INDEX('ANEXO IV - Kits por Polo'!$G$2:$G$615,MATCH($M396&amp;"|"&amp;$K396&amp;"|"&amp;$A396&amp;"|"&amp;$J396,'ANEXO IV - Kits por Polo'!$I$2:$I$615,0)),0)</f>
        <v>391989</v>
      </c>
      <c r="G396" s="29" t="s">
        <v>2170</v>
      </c>
      <c r="H396" s="28" t="n">
        <f aca="false">IFERROR(INDEX('ANEXO IV - Kits por Polo'!$H$2:$H$615,MATCH($M396&amp;"|"&amp;$K396&amp;"|"&amp;$A396&amp;"|"&amp;$J396,'ANEXO IV - Kits por Polo'!$I$2:$I$615,0)),0)</f>
        <v>2176.85</v>
      </c>
      <c r="I396" s="28" t="n">
        <f aca="false">MAX(F396/1000,H396*0.3)</f>
        <v>653.055</v>
      </c>
      <c r="J396" s="30" t="s">
        <v>2286</v>
      </c>
      <c r="K396" s="31" t="s">
        <v>158</v>
      </c>
      <c r="L396" s="31" t="s">
        <v>166</v>
      </c>
      <c r="M396" s="30" t="s">
        <v>2170</v>
      </c>
      <c r="N396" s="30" t="s">
        <v>2310</v>
      </c>
      <c r="O396" s="29" t="s">
        <v>2306</v>
      </c>
      <c r="P396" s="25" t="s">
        <v>2311</v>
      </c>
      <c r="Q396" s="32" t="n">
        <v>-6.65069600543992</v>
      </c>
      <c r="R396" s="32" t="n">
        <v>-51.9683419488686</v>
      </c>
      <c r="S396" s="31" t="s">
        <v>155</v>
      </c>
      <c r="T396" s="33" t="s">
        <v>2312</v>
      </c>
      <c r="U396" s="29" t="n">
        <v>68380000</v>
      </c>
      <c r="V396" s="34" t="s">
        <v>2313</v>
      </c>
      <c r="W396" s="34"/>
      <c r="X396" s="34"/>
      <c r="Y396" s="34"/>
    </row>
    <row r="397" customFormat="false" ht="15" hidden="false" customHeight="true" outlineLevel="0" collapsed="false">
      <c r="A397" s="35" t="s">
        <v>2158</v>
      </c>
      <c r="B397" s="11" t="str">
        <f aca="false">IF(OR(A397="AC",A397="AM",A397="AP",A397="PA",A397="RO",A397="RR",A397="TO"),"Manaus/AM",IF(OR(A397="AL",A397="BA",A397="CE",A397="MA",A397="PB",A397="PE",A397="PI",A397="RN",A397="SE"),"Recife/PE",IF(OR(A397="MT",A397="MS",A397="GO",A397="DF"),"Campo Grande/MS",IF(OR(A397="SC",A397="PR",A397="RS",A397="MG",A397="ES",A397="SP",A397="RJ"),"Curitiba/PR","VERIFICAR UF"))))</f>
        <v>Manaus/AM</v>
      </c>
      <c r="C397" s="26"/>
      <c r="D397" s="27"/>
      <c r="E397" s="36" t="n">
        <f aca="false">IFERROR(INDEX('ANEXO IV - Kits por Polo'!$F$2:$F$615,MATCH($M397&amp;"|"&amp;$K397&amp;"|"&amp;$A397&amp;"|"&amp;$J397,'ANEXO IV - Kits por Polo'!$I$2:$I$615,0)),0)</f>
        <v>5</v>
      </c>
      <c r="F397" s="36" t="n">
        <f aca="false">IFERROR(INDEX('ANEXO IV - Kits por Polo'!$G$2:$G$615,MATCH($M397&amp;"|"&amp;$K397&amp;"|"&amp;$A397&amp;"|"&amp;$J397,'ANEXO IV - Kits por Polo'!$I$2:$I$615,0)),0)</f>
        <v>34798</v>
      </c>
      <c r="G397" s="37" t="s">
        <v>459</v>
      </c>
      <c r="H397" s="36" t="n">
        <f aca="false">IFERROR(INDEX('ANEXO IV - Kits por Polo'!$H$2:$H$615,MATCH($M397&amp;"|"&amp;$K397&amp;"|"&amp;$A397&amp;"|"&amp;$J397,'ANEXO IV - Kits por Polo'!$I$2:$I$615,0)),0)</f>
        <v>206.05</v>
      </c>
      <c r="I397" s="36" t="n">
        <f aca="false">MAX(F397/1000,H397*0.3)</f>
        <v>61.815</v>
      </c>
      <c r="J397" s="38" t="s">
        <v>2286</v>
      </c>
      <c r="K397" s="39" t="s">
        <v>187</v>
      </c>
      <c r="L397" s="39" t="s">
        <v>187</v>
      </c>
      <c r="M397" s="38" t="s">
        <v>459</v>
      </c>
      <c r="N397" s="38" t="s">
        <v>2314</v>
      </c>
      <c r="O397" s="37" t="s">
        <v>2315</v>
      </c>
      <c r="P397" s="35" t="s">
        <v>2316</v>
      </c>
      <c r="Q397" s="40" t="n">
        <v>-6.75980345071096</v>
      </c>
      <c r="R397" s="40" t="n">
        <v>-51.1573162770285</v>
      </c>
      <c r="S397" s="39" t="s">
        <v>155</v>
      </c>
      <c r="T397" s="41" t="s">
        <v>2317</v>
      </c>
      <c r="U397" s="37" t="n">
        <v>68385000</v>
      </c>
      <c r="V397" s="42" t="s">
        <v>2318</v>
      </c>
      <c r="W397" s="42"/>
      <c r="X397" s="42"/>
      <c r="Y397" s="42"/>
    </row>
    <row r="398" customFormat="false" ht="15" hidden="false" customHeight="true" outlineLevel="0" collapsed="false">
      <c r="A398" s="25" t="s">
        <v>2158</v>
      </c>
      <c r="B398" s="11" t="str">
        <f aca="false">IF(OR(A398="AC",A398="AM",A398="AP",A398="PA",A398="RO",A398="RR",A398="TO"),"Manaus/AM",IF(OR(A398="AL",A398="BA",A398="CE",A398="MA",A398="PB",A398="PE",A398="PI",A398="RN",A398="SE"),"Recife/PE",IF(OR(A398="MT",A398="MS",A398="GO",A398="DF"),"Campo Grande/MS",IF(OR(A398="SC",A398="PR",A398="RS",A398="MG",A398="ES",A398="SP",A398="RJ"),"Curitiba/PR","VERIFICAR UF"))))</f>
        <v>Manaus/AM</v>
      </c>
      <c r="C398" s="26"/>
      <c r="D398" s="27"/>
      <c r="E398" s="28" t="n">
        <f aca="false">IFERROR(INDEX('ANEXO IV - Kits por Polo'!$F$2:$F$615,MATCH($M398&amp;"|"&amp;$K398&amp;"|"&amp;$A398&amp;"|"&amp;$J398,'ANEXO IV - Kits por Polo'!$I$2:$I$615,0)),0)</f>
        <v>34</v>
      </c>
      <c r="F398" s="28" t="n">
        <f aca="false">IFERROR(INDEX('ANEXO IV - Kits por Polo'!$G$2:$G$615,MATCH($M398&amp;"|"&amp;$K398&amp;"|"&amp;$A398&amp;"|"&amp;$J398,'ANEXO IV - Kits por Polo'!$I$2:$I$615,0)),0)</f>
        <v>325669</v>
      </c>
      <c r="G398" s="29" t="s">
        <v>459</v>
      </c>
      <c r="H398" s="28" t="n">
        <f aca="false">IFERROR(INDEX('ANEXO IV - Kits por Polo'!$H$2:$H$615,MATCH($M398&amp;"|"&amp;$K398&amp;"|"&amp;$A398&amp;"|"&amp;$J398,'ANEXO IV - Kits por Polo'!$I$2:$I$615,0)),0)</f>
        <v>1841.84</v>
      </c>
      <c r="I398" s="28" t="n">
        <f aca="false">MAX(F398/1000,H398*0.3)</f>
        <v>552.552</v>
      </c>
      <c r="J398" s="30" t="s">
        <v>2286</v>
      </c>
      <c r="K398" s="31" t="s">
        <v>158</v>
      </c>
      <c r="L398" s="31" t="s">
        <v>166</v>
      </c>
      <c r="M398" s="30" t="s">
        <v>459</v>
      </c>
      <c r="N398" s="30" t="s">
        <v>459</v>
      </c>
      <c r="O398" s="29" t="s">
        <v>2319</v>
      </c>
      <c r="P398" s="25" t="s">
        <v>2320</v>
      </c>
      <c r="Q398" s="32" t="n">
        <v>-6.7482924726748</v>
      </c>
      <c r="R398" s="32" t="n">
        <v>-51.1615924345252</v>
      </c>
      <c r="S398" s="31" t="s">
        <v>155</v>
      </c>
      <c r="T398" s="33" t="s">
        <v>2321</v>
      </c>
      <c r="U398" s="29" t="n">
        <v>68385000</v>
      </c>
      <c r="V398" s="34" t="s">
        <v>2322</v>
      </c>
      <c r="W398" s="34"/>
      <c r="X398" s="34"/>
      <c r="Y398" s="34"/>
    </row>
    <row r="399" customFormat="false" ht="15" hidden="false" customHeight="true" outlineLevel="0" collapsed="false">
      <c r="A399" s="35" t="s">
        <v>2158</v>
      </c>
      <c r="B399" s="11" t="str">
        <f aca="false">IF(OR(A399="AC",A399="AM",A399="AP",A399="PA",A399="RO",A399="RR",A399="TO"),"Manaus/AM",IF(OR(A399="AL",A399="BA",A399="CE",A399="MA",A399="PB",A399="PE",A399="PI",A399="RN",A399="SE"),"Recife/PE",IF(OR(A399="MT",A399="MS",A399="GO",A399="DF"),"Campo Grande/MS",IF(OR(A399="SC",A399="PR",A399="RS",A399="MG",A399="ES",A399="SP",A399="RJ"),"Curitiba/PR","VERIFICAR UF"))))</f>
        <v>Manaus/AM</v>
      </c>
      <c r="C399" s="26"/>
      <c r="D399" s="27"/>
      <c r="E399" s="36" t="n">
        <f aca="false">IFERROR(INDEX('ANEXO IV - Kits por Polo'!$F$2:$F$615,MATCH($M399&amp;"|"&amp;$K399&amp;"|"&amp;$A399&amp;"|"&amp;$J399,'ANEXO IV - Kits por Polo'!$I$2:$I$615,0)),0)</f>
        <v>19</v>
      </c>
      <c r="F399" s="36" t="n">
        <f aca="false">IFERROR(INDEX('ANEXO IV - Kits por Polo'!$G$2:$G$615,MATCH($M399&amp;"|"&amp;$K399&amp;"|"&amp;$A399&amp;"|"&amp;$J399,'ANEXO IV - Kits por Polo'!$I$2:$I$615,0)),0)</f>
        <v>221274</v>
      </c>
      <c r="G399" s="37" t="s">
        <v>2323</v>
      </c>
      <c r="H399" s="36" t="n">
        <f aca="false">IFERROR(INDEX('ANEXO IV - Kits por Polo'!$H$2:$H$615,MATCH($M399&amp;"|"&amp;$K399&amp;"|"&amp;$A399&amp;"|"&amp;$J399,'ANEXO IV - Kits por Polo'!$I$2:$I$615,0)),0)</f>
        <v>1223.69</v>
      </c>
      <c r="I399" s="36" t="n">
        <f aca="false">MAX(F399/1000,H399*0.3)</f>
        <v>367.107</v>
      </c>
      <c r="J399" s="38" t="s">
        <v>928</v>
      </c>
      <c r="K399" s="39" t="s">
        <v>158</v>
      </c>
      <c r="L399" s="39" t="s">
        <v>159</v>
      </c>
      <c r="M399" s="38" t="s">
        <v>2324</v>
      </c>
      <c r="N399" s="38" t="s">
        <v>2324</v>
      </c>
      <c r="O399" s="37" t="s">
        <v>2325</v>
      </c>
      <c r="P399" s="35" t="s">
        <v>2326</v>
      </c>
      <c r="Q399" s="40" t="n">
        <v>-3.77322222222222</v>
      </c>
      <c r="R399" s="40" t="n">
        <v>-56.8076111111111</v>
      </c>
      <c r="S399" s="39" t="s">
        <v>946</v>
      </c>
      <c r="T399" s="41" t="s">
        <v>2327</v>
      </c>
      <c r="U399" s="37" t="n">
        <v>68150000</v>
      </c>
      <c r="V399" s="42" t="s">
        <v>2328</v>
      </c>
      <c r="W399" s="42"/>
      <c r="X399" s="42"/>
      <c r="Y399" s="42"/>
    </row>
    <row r="400" customFormat="false" ht="15" hidden="false" customHeight="true" outlineLevel="0" collapsed="false">
      <c r="A400" s="25" t="s">
        <v>2158</v>
      </c>
      <c r="B400" s="11" t="str">
        <f aca="false">IF(OR(A400="AC",A400="AM",A400="AP",A400="PA",A400="RO",A400="RR",A400="TO"),"Manaus/AM",IF(OR(A400="AL",A400="BA",A400="CE",A400="MA",A400="PB",A400="PE",A400="PI",A400="RN",A400="SE"),"Recife/PE",IF(OR(A400="MT",A400="MS",A400="GO",A400="DF"),"Campo Grande/MS",IF(OR(A400="SC",A400="PR",A400="RS",A400="MG",A400="ES",A400="SP",A400="RJ"),"Curitiba/PR","VERIFICAR UF"))))</f>
        <v>Manaus/AM</v>
      </c>
      <c r="C400" s="26"/>
      <c r="D400" s="27"/>
      <c r="E400" s="28" t="n">
        <f aca="false">IFERROR(INDEX('ANEXO IV - Kits por Polo'!$F$2:$F$615,MATCH($M400&amp;"|"&amp;$K400&amp;"|"&amp;$A400&amp;"|"&amp;$J400,'ANEXO IV - Kits por Polo'!$I$2:$I$615,0)),0)</f>
        <v>18</v>
      </c>
      <c r="F400" s="28" t="n">
        <f aca="false">IFERROR(INDEX('ANEXO IV - Kits por Polo'!$G$2:$G$615,MATCH($M400&amp;"|"&amp;$K400&amp;"|"&amp;$A400&amp;"|"&amp;$J400,'ANEXO IV - Kits por Polo'!$I$2:$I$615,0)),0)</f>
        <v>214314</v>
      </c>
      <c r="G400" s="29" t="s">
        <v>2323</v>
      </c>
      <c r="H400" s="28" t="n">
        <f aca="false">IFERROR(INDEX('ANEXO IV - Kits por Polo'!$H$2:$H$615,MATCH($M400&amp;"|"&amp;$K400&amp;"|"&amp;$A400&amp;"|"&amp;$J400,'ANEXO IV - Kits por Polo'!$I$2:$I$615,0)),0)</f>
        <v>1182.48</v>
      </c>
      <c r="I400" s="28" t="n">
        <f aca="false">MAX(F400/1000,H400*0.3)</f>
        <v>354.744</v>
      </c>
      <c r="J400" s="30" t="s">
        <v>928</v>
      </c>
      <c r="K400" s="31" t="s">
        <v>158</v>
      </c>
      <c r="L400" s="31" t="s">
        <v>159</v>
      </c>
      <c r="M400" s="30" t="s">
        <v>2329</v>
      </c>
      <c r="N400" s="30" t="s">
        <v>2329</v>
      </c>
      <c r="O400" s="29" t="s">
        <v>2330</v>
      </c>
      <c r="P400" s="25" t="s">
        <v>2331</v>
      </c>
      <c r="Q400" s="32" t="n">
        <v>-3.65366666666667</v>
      </c>
      <c r="R400" s="32" t="n">
        <v>-56.7967777777778</v>
      </c>
      <c r="S400" s="31" t="s">
        <v>946</v>
      </c>
      <c r="T400" s="33" t="s">
        <v>2327</v>
      </c>
      <c r="U400" s="29" t="n">
        <v>68150000</v>
      </c>
      <c r="V400" s="34" t="s">
        <v>2332</v>
      </c>
      <c r="W400" s="34"/>
      <c r="X400" s="34"/>
      <c r="Y400" s="34"/>
    </row>
    <row r="401" customFormat="false" ht="15" hidden="false" customHeight="true" outlineLevel="0" collapsed="false">
      <c r="A401" s="35" t="s">
        <v>2158</v>
      </c>
      <c r="B401" s="11" t="str">
        <f aca="false">IF(OR(A401="AC",A401="AM",A401="AP",A401="PA",A401="RO",A401="RR",A401="TO"),"Manaus/AM",IF(OR(A401="AL",A401="BA",A401="CE",A401="MA",A401="PB",A401="PE",A401="PI",A401="RN",A401="SE"),"Recife/PE",IF(OR(A401="MT",A401="MS",A401="GO",A401="DF"),"Campo Grande/MS",IF(OR(A401="SC",A401="PR",A401="RS",A401="MG",A401="ES",A401="SP",A401="RJ"),"Curitiba/PR","VERIFICAR UF"))))</f>
        <v>Manaus/AM</v>
      </c>
      <c r="C401" s="26"/>
      <c r="D401" s="27"/>
      <c r="E401" s="36" t="n">
        <f aca="false">IFERROR(INDEX('ANEXO IV - Kits por Polo'!$F$2:$F$615,MATCH($M401&amp;"|"&amp;$K401&amp;"|"&amp;$A401&amp;"|"&amp;$J401,'ANEXO IV - Kits por Polo'!$I$2:$I$615,0)),0)</f>
        <v>22</v>
      </c>
      <c r="F401" s="36" t="n">
        <f aca="false">IFERROR(INDEX('ANEXO IV - Kits por Polo'!$G$2:$G$615,MATCH($M401&amp;"|"&amp;$K401&amp;"|"&amp;$A401&amp;"|"&amp;$J401,'ANEXO IV - Kits por Polo'!$I$2:$I$615,0)),0)</f>
        <v>224345</v>
      </c>
      <c r="G401" s="37" t="s">
        <v>2333</v>
      </c>
      <c r="H401" s="36" t="n">
        <f aca="false">IFERROR(INDEX('ANEXO IV - Kits por Polo'!$H$2:$H$615,MATCH($M401&amp;"|"&amp;$K401&amp;"|"&amp;$A401&amp;"|"&amp;$J401,'ANEXO IV - Kits por Polo'!$I$2:$I$615,0)),0)</f>
        <v>1259.18</v>
      </c>
      <c r="I401" s="36" t="n">
        <f aca="false">MAX(F401/1000,H401*0.3)</f>
        <v>377.754</v>
      </c>
      <c r="J401" s="38" t="s">
        <v>2334</v>
      </c>
      <c r="K401" s="39" t="s">
        <v>158</v>
      </c>
      <c r="L401" s="39" t="s">
        <v>159</v>
      </c>
      <c r="M401" s="38" t="s">
        <v>2335</v>
      </c>
      <c r="N401" s="38" t="s">
        <v>2336</v>
      </c>
      <c r="O401" s="37" t="s">
        <v>2337</v>
      </c>
      <c r="P401" s="35" t="s">
        <v>2338</v>
      </c>
      <c r="Q401" s="40" t="n">
        <v>-6.82693182659898</v>
      </c>
      <c r="R401" s="40" t="n">
        <v>-57.4341454663033</v>
      </c>
      <c r="S401" s="39" t="s">
        <v>500</v>
      </c>
      <c r="T401" s="41" t="s">
        <v>2339</v>
      </c>
      <c r="U401" s="37" t="n">
        <v>68195000</v>
      </c>
      <c r="V401" s="42" t="s">
        <v>2340</v>
      </c>
      <c r="W401" s="42"/>
      <c r="X401" s="42"/>
      <c r="Y401" s="42"/>
    </row>
    <row r="402" customFormat="false" ht="15" hidden="false" customHeight="true" outlineLevel="0" collapsed="false">
      <c r="A402" s="25" t="s">
        <v>2158</v>
      </c>
      <c r="B402" s="11" t="str">
        <f aca="false">IF(OR(A402="AC",A402="AM",A402="AP",A402="PA",A402="RO",A402="RR",A402="TO"),"Manaus/AM",IF(OR(A402="AL",A402="BA",A402="CE",A402="MA",A402="PB",A402="PE",A402="PI",A402="RN",A402="SE"),"Recife/PE",IF(OR(A402="MT",A402="MS",A402="GO",A402="DF"),"Campo Grande/MS",IF(OR(A402="SC",A402="PR",A402="RS",A402="MG",A402="ES",A402="SP",A402="RJ"),"Curitiba/PR","VERIFICAR UF"))))</f>
        <v>Manaus/AM</v>
      </c>
      <c r="C402" s="26"/>
      <c r="D402" s="27"/>
      <c r="E402" s="28" t="n">
        <f aca="false">IFERROR(INDEX('ANEXO IV - Kits por Polo'!$F$2:$F$615,MATCH($M402&amp;"|"&amp;$K402&amp;"|"&amp;$A402&amp;"|"&amp;$J402,'ANEXO IV - Kits por Polo'!$I$2:$I$615,0)),0)</f>
        <v>44</v>
      </c>
      <c r="F402" s="28" t="n">
        <f aca="false">IFERROR(INDEX('ANEXO IV - Kits por Polo'!$G$2:$G$615,MATCH($M402&amp;"|"&amp;$K402&amp;"|"&amp;$A402&amp;"|"&amp;$J402,'ANEXO IV - Kits por Polo'!$I$2:$I$615,0)),0)</f>
        <v>421093</v>
      </c>
      <c r="G402" s="29" t="s">
        <v>2341</v>
      </c>
      <c r="H402" s="28" t="n">
        <f aca="false">IFERROR(INDEX('ANEXO IV - Kits por Polo'!$H$2:$H$615,MATCH($M402&amp;"|"&amp;$K402&amp;"|"&amp;$A402&amp;"|"&amp;$J402,'ANEXO IV - Kits por Polo'!$I$2:$I$615,0)),0)</f>
        <v>2379.455</v>
      </c>
      <c r="I402" s="28" t="n">
        <f aca="false">MAX(F402/1000,H402*0.3)</f>
        <v>713.8365</v>
      </c>
      <c r="J402" s="30" t="s">
        <v>2334</v>
      </c>
      <c r="K402" s="31" t="s">
        <v>136</v>
      </c>
      <c r="L402" s="31" t="s">
        <v>152</v>
      </c>
      <c r="M402" s="30" t="s">
        <v>2341</v>
      </c>
      <c r="N402" s="30" t="s">
        <v>2342</v>
      </c>
      <c r="O402" s="29" t="s">
        <v>2343</v>
      </c>
      <c r="P402" s="25" t="s">
        <v>2344</v>
      </c>
      <c r="Q402" s="32" t="n">
        <v>-4.26560410972639</v>
      </c>
      <c r="R402" s="32" t="n">
        <v>-55.9894986576724</v>
      </c>
      <c r="S402" s="31" t="s">
        <v>155</v>
      </c>
      <c r="T402" s="33" t="s">
        <v>2345</v>
      </c>
      <c r="U402" s="29" t="n">
        <v>68180210</v>
      </c>
      <c r="V402" s="34" t="s">
        <v>2346</v>
      </c>
      <c r="W402" s="34"/>
      <c r="X402" s="34"/>
      <c r="Y402" s="34"/>
    </row>
    <row r="403" customFormat="false" ht="15" hidden="false" customHeight="true" outlineLevel="0" collapsed="false">
      <c r="A403" s="35" t="s">
        <v>2158</v>
      </c>
      <c r="B403" s="11" t="str">
        <f aca="false">IF(OR(A403="AC",A403="AM",A403="AP",A403="PA",A403="RO",A403="RR",A403="TO"),"Manaus/AM",IF(OR(A403="AL",A403="BA",A403="CE",A403="MA",A403="PB",A403="PE",A403="PI",A403="RN",A403="SE"),"Recife/PE",IF(OR(A403="MT",A403="MS",A403="GO",A403="DF"),"Campo Grande/MS",IF(OR(A403="SC",A403="PR",A403="RS",A403="MG",A403="ES",A403="SP",A403="RJ"),"Curitiba/PR","VERIFICAR UF"))))</f>
        <v>Manaus/AM</v>
      </c>
      <c r="C403" s="26"/>
      <c r="D403" s="27"/>
      <c r="E403" s="36" t="n">
        <f aca="false">IFERROR(INDEX('ANEXO IV - Kits por Polo'!$F$2:$F$615,MATCH($M403&amp;"|"&amp;$K403&amp;"|"&amp;$A403&amp;"|"&amp;$J403,'ANEXO IV - Kits por Polo'!$I$2:$I$615,0)),0)</f>
        <v>16</v>
      </c>
      <c r="F403" s="36" t="n">
        <f aca="false">IFERROR(INDEX('ANEXO IV - Kits por Polo'!$G$2:$G$615,MATCH($M403&amp;"|"&amp;$K403&amp;"|"&amp;$A403&amp;"|"&amp;$J403,'ANEXO IV - Kits por Polo'!$I$2:$I$615,0)),0)</f>
        <v>111355</v>
      </c>
      <c r="G403" s="37" t="s">
        <v>2341</v>
      </c>
      <c r="H403" s="36" t="n">
        <f aca="false">IFERROR(INDEX('ANEXO IV - Kits por Polo'!$H$2:$H$615,MATCH($M403&amp;"|"&amp;$K403&amp;"|"&amp;$A403&amp;"|"&amp;$J403,'ANEXO IV - Kits por Polo'!$I$2:$I$615,0)),0)</f>
        <v>659.36</v>
      </c>
      <c r="I403" s="36" t="n">
        <f aca="false">MAX(F403/1000,H403*0.3)</f>
        <v>197.808</v>
      </c>
      <c r="J403" s="38" t="s">
        <v>2334</v>
      </c>
      <c r="K403" s="39" t="s">
        <v>187</v>
      </c>
      <c r="L403" s="39" t="s">
        <v>187</v>
      </c>
      <c r="M403" s="38" t="s">
        <v>2341</v>
      </c>
      <c r="N403" s="38" t="s">
        <v>2347</v>
      </c>
      <c r="O403" s="37" t="s">
        <v>2348</v>
      </c>
      <c r="P403" s="35" t="s">
        <v>2349</v>
      </c>
      <c r="Q403" s="40" t="n">
        <v>-4.27483959722232</v>
      </c>
      <c r="R403" s="40" t="n">
        <v>-55.9877713043727</v>
      </c>
      <c r="S403" s="39" t="s">
        <v>155</v>
      </c>
      <c r="T403" s="41" t="s">
        <v>2350</v>
      </c>
      <c r="U403" s="37" t="n">
        <v>68181010</v>
      </c>
      <c r="V403" s="42" t="s">
        <v>2351</v>
      </c>
      <c r="W403" s="42"/>
      <c r="X403" s="42"/>
      <c r="Y403" s="42"/>
    </row>
    <row r="404" customFormat="false" ht="15" hidden="false" customHeight="true" outlineLevel="0" collapsed="false">
      <c r="A404" s="25" t="s">
        <v>2158</v>
      </c>
      <c r="B404" s="11" t="str">
        <f aca="false">IF(OR(A404="AC",A404="AM",A404="AP",A404="PA",A404="RO",A404="RR",A404="TO"),"Manaus/AM",IF(OR(A404="AL",A404="BA",A404="CE",A404="MA",A404="PB",A404="PE",A404="PI",A404="RN",A404="SE"),"Recife/PE",IF(OR(A404="MT",A404="MS",A404="GO",A404="DF"),"Campo Grande/MS",IF(OR(A404="SC",A404="PR",A404="RS",A404="MG",A404="ES",A404="SP",A404="RJ"),"Curitiba/PR","VERIFICAR UF"))))</f>
        <v>Manaus/AM</v>
      </c>
      <c r="C404" s="26"/>
      <c r="D404" s="27"/>
      <c r="E404" s="28" t="n">
        <f aca="false">IFERROR(INDEX('ANEXO IV - Kits por Polo'!$F$2:$F$615,MATCH($M404&amp;"|"&amp;$K404&amp;"|"&amp;$A404&amp;"|"&amp;$J404,'ANEXO IV - Kits por Polo'!$I$2:$I$615,0)),0)</f>
        <v>40</v>
      </c>
      <c r="F404" s="28" t="n">
        <f aca="false">IFERROR(INDEX('ANEXO IV - Kits por Polo'!$G$2:$G$615,MATCH($M404&amp;"|"&amp;$K404&amp;"|"&amp;$A404&amp;"|"&amp;$J404,'ANEXO IV - Kits por Polo'!$I$2:$I$615,0)),0)</f>
        <v>408979</v>
      </c>
      <c r="G404" s="29" t="s">
        <v>2341</v>
      </c>
      <c r="H404" s="28" t="n">
        <f aca="false">IFERROR(INDEX('ANEXO IV - Kits por Polo'!$H$2:$H$615,MATCH($M404&amp;"|"&amp;$K404&amp;"|"&amp;$A404&amp;"|"&amp;$J404,'ANEXO IV - Kits por Polo'!$I$2:$I$615,0)),0)</f>
        <v>2294.76</v>
      </c>
      <c r="I404" s="28" t="n">
        <f aca="false">MAX(F404/1000,H404*0.3)</f>
        <v>688.428</v>
      </c>
      <c r="J404" s="30" t="s">
        <v>2334</v>
      </c>
      <c r="K404" s="31" t="s">
        <v>158</v>
      </c>
      <c r="L404" s="31" t="s">
        <v>166</v>
      </c>
      <c r="M404" s="30" t="s">
        <v>2341</v>
      </c>
      <c r="N404" s="30" t="s">
        <v>2341</v>
      </c>
      <c r="O404" s="29" t="s">
        <v>2352</v>
      </c>
      <c r="P404" s="25" t="s">
        <v>2353</v>
      </c>
      <c r="Q404" s="32" t="n">
        <v>-4.25857401181278</v>
      </c>
      <c r="R404" s="32" t="n">
        <v>-55.9721890596181</v>
      </c>
      <c r="S404" s="31" t="s">
        <v>155</v>
      </c>
      <c r="T404" s="33" t="s">
        <v>2354</v>
      </c>
      <c r="U404" s="29" t="n">
        <v>68180260</v>
      </c>
      <c r="V404" s="34" t="s">
        <v>2355</v>
      </c>
      <c r="W404" s="34"/>
      <c r="X404" s="34"/>
      <c r="Y404" s="34"/>
    </row>
    <row r="405" customFormat="false" ht="15" hidden="false" customHeight="true" outlineLevel="0" collapsed="false">
      <c r="A405" s="35" t="s">
        <v>2158</v>
      </c>
      <c r="B405" s="11" t="str">
        <f aca="false">IF(OR(A405="AC",A405="AM",A405="AP",A405="PA",A405="RO",A405="RR",A405="TO"),"Manaus/AM",IF(OR(A405="AL",A405="BA",A405="CE",A405="MA",A405="PB",A405="PE",A405="PI",A405="RN",A405="SE"),"Recife/PE",IF(OR(A405="MT",A405="MS",A405="GO",A405="DF"),"Campo Grande/MS",IF(OR(A405="SC",A405="PR",A405="RS",A405="MG",A405="ES",A405="SP",A405="RJ"),"Curitiba/PR","VERIFICAR UF"))))</f>
        <v>Manaus/AM</v>
      </c>
      <c r="C405" s="26"/>
      <c r="D405" s="27"/>
      <c r="E405" s="36" t="n">
        <f aca="false">IFERROR(INDEX('ANEXO IV - Kits por Polo'!$F$2:$F$615,MATCH($M405&amp;"|"&amp;$K405&amp;"|"&amp;$A405&amp;"|"&amp;$J405,'ANEXO IV - Kits por Polo'!$I$2:$I$615,0)),0)</f>
        <v>13</v>
      </c>
      <c r="F405" s="36" t="n">
        <f aca="false">IFERROR(INDEX('ANEXO IV - Kits por Polo'!$G$2:$G$615,MATCH($M405&amp;"|"&amp;$K405&amp;"|"&amp;$A405&amp;"|"&amp;$J405,'ANEXO IV - Kits por Polo'!$I$2:$I$615,0)),0)</f>
        <v>90476</v>
      </c>
      <c r="G405" s="37" t="s">
        <v>2333</v>
      </c>
      <c r="H405" s="36" t="n">
        <f aca="false">IFERROR(INDEX('ANEXO IV - Kits por Polo'!$H$2:$H$615,MATCH($M405&amp;"|"&amp;$K405&amp;"|"&amp;$A405&amp;"|"&amp;$J405,'ANEXO IV - Kits por Polo'!$I$2:$I$615,0)),0)</f>
        <v>535.73</v>
      </c>
      <c r="I405" s="36" t="n">
        <f aca="false">MAX(F405/1000,H405*0.3)</f>
        <v>160.719</v>
      </c>
      <c r="J405" s="38" t="s">
        <v>2334</v>
      </c>
      <c r="K405" s="39" t="s">
        <v>187</v>
      </c>
      <c r="L405" s="39" t="s">
        <v>187</v>
      </c>
      <c r="M405" s="38" t="s">
        <v>2333</v>
      </c>
      <c r="N405" s="38" t="s">
        <v>2356</v>
      </c>
      <c r="O405" s="37" t="s">
        <v>2357</v>
      </c>
      <c r="P405" s="35" t="s">
        <v>2358</v>
      </c>
      <c r="Q405" s="40" t="n">
        <v>-6.21918879079125</v>
      </c>
      <c r="R405" s="40" t="n">
        <v>-57.8278531158111</v>
      </c>
      <c r="S405" s="39" t="s">
        <v>155</v>
      </c>
      <c r="T405" s="41" t="s">
        <v>2359</v>
      </c>
      <c r="U405" s="37" t="n">
        <v>68195000</v>
      </c>
      <c r="V405" s="42" t="s">
        <v>2360</v>
      </c>
      <c r="W405" s="42"/>
      <c r="X405" s="42"/>
      <c r="Y405" s="42"/>
    </row>
    <row r="406" customFormat="false" ht="15" hidden="false" customHeight="true" outlineLevel="0" collapsed="false">
      <c r="A406" s="25" t="s">
        <v>2158</v>
      </c>
      <c r="B406" s="11" t="str">
        <f aca="false">IF(OR(A406="AC",A406="AM",A406="AP",A406="PA",A406="RO",A406="RR",A406="TO"),"Manaus/AM",IF(OR(A406="AL",A406="BA",A406="CE",A406="MA",A406="PB",A406="PE",A406="PI",A406="RN",A406="SE"),"Recife/PE",IF(OR(A406="MT",A406="MS",A406="GO",A406="DF"),"Campo Grande/MS",IF(OR(A406="SC",A406="PR",A406="RS",A406="MG",A406="ES",A406="SP",A406="RJ"),"Curitiba/PR","VERIFICAR UF"))))</f>
        <v>Manaus/AM</v>
      </c>
      <c r="C406" s="26"/>
      <c r="D406" s="27"/>
      <c r="E406" s="28" t="n">
        <f aca="false">IFERROR(INDEX('ANEXO IV - Kits por Polo'!$F$2:$F$615,MATCH($M406&amp;"|"&amp;$K406&amp;"|"&amp;$A406&amp;"|"&amp;$J406,'ANEXO IV - Kits por Polo'!$I$2:$I$615,0)),0)</f>
        <v>31</v>
      </c>
      <c r="F406" s="28" t="n">
        <f aca="false">IFERROR(INDEX('ANEXO IV - Kits por Polo'!$G$2:$G$615,MATCH($M406&amp;"|"&amp;$K406&amp;"|"&amp;$A406&amp;"|"&amp;$J406,'ANEXO IV - Kits por Polo'!$I$2:$I$615,0)),0)</f>
        <v>316662</v>
      </c>
      <c r="G406" s="29" t="s">
        <v>2333</v>
      </c>
      <c r="H406" s="28" t="n">
        <f aca="false">IFERROR(INDEX('ANEXO IV - Kits por Polo'!$H$2:$H$615,MATCH($M406&amp;"|"&amp;$K406&amp;"|"&amp;$A406&amp;"|"&amp;$J406,'ANEXO IV - Kits por Polo'!$I$2:$I$615,0)),0)</f>
        <v>1776.97</v>
      </c>
      <c r="I406" s="28" t="n">
        <f aca="false">MAX(F406/1000,H406*0.3)</f>
        <v>533.091</v>
      </c>
      <c r="J406" s="30" t="s">
        <v>2334</v>
      </c>
      <c r="K406" s="31" t="s">
        <v>543</v>
      </c>
      <c r="L406" s="31" t="s">
        <v>159</v>
      </c>
      <c r="M406" s="30" t="s">
        <v>2333</v>
      </c>
      <c r="N406" s="30" t="s">
        <v>2361</v>
      </c>
      <c r="O406" s="29" t="s">
        <v>2362</v>
      </c>
      <c r="P406" s="25" t="s">
        <v>2363</v>
      </c>
      <c r="Q406" s="32" t="n">
        <v>-6.22435935694205</v>
      </c>
      <c r="R406" s="32" t="n">
        <v>-57.7568897980109</v>
      </c>
      <c r="S406" s="31" t="s">
        <v>155</v>
      </c>
      <c r="T406" s="33" t="s">
        <v>2364</v>
      </c>
      <c r="U406" s="29" t="n">
        <v>68195000</v>
      </c>
      <c r="V406" s="34" t="s">
        <v>2365</v>
      </c>
      <c r="W406" s="34"/>
      <c r="X406" s="34"/>
      <c r="Y406" s="34"/>
    </row>
    <row r="407" customFormat="false" ht="15" hidden="false" customHeight="true" outlineLevel="0" collapsed="false">
      <c r="A407" s="35" t="s">
        <v>2158</v>
      </c>
      <c r="B407" s="11" t="str">
        <f aca="false">IF(OR(A407="AC",A407="AM",A407="AP",A407="PA",A407="RO",A407="RR",A407="TO"),"Manaus/AM",IF(OR(A407="AL",A407="BA",A407="CE",A407="MA",A407="PB",A407="PE",A407="PI",A407="RN",A407="SE"),"Recife/PE",IF(OR(A407="MT",A407="MS",A407="GO",A407="DF"),"Campo Grande/MS",IF(OR(A407="SC",A407="PR",A407="RS",A407="MG",A407="ES",A407="SP",A407="RJ"),"Curitiba/PR","VERIFICAR UF"))))</f>
        <v>Manaus/AM</v>
      </c>
      <c r="C407" s="26"/>
      <c r="D407" s="27"/>
      <c r="E407" s="36" t="n">
        <f aca="false">IFERROR(INDEX('ANEXO IV - Kits por Polo'!$F$2:$F$615,MATCH($M407&amp;"|"&amp;$K407&amp;"|"&amp;$A407&amp;"|"&amp;$J407,'ANEXO IV - Kits por Polo'!$I$2:$I$615,0)),0)</f>
        <v>0</v>
      </c>
      <c r="F407" s="36" t="n">
        <f aca="false">IFERROR(INDEX('ANEXO IV - Kits por Polo'!$G$2:$G$615,MATCH($M407&amp;"|"&amp;$K407&amp;"|"&amp;$A407&amp;"|"&amp;$J407,'ANEXO IV - Kits por Polo'!$I$2:$I$615,0)),0)</f>
        <v>0</v>
      </c>
      <c r="G407" s="37" t="s">
        <v>2333</v>
      </c>
      <c r="H407" s="36" t="n">
        <f aca="false">IFERROR(INDEX('ANEXO IV - Kits por Polo'!$H$2:$H$615,MATCH($M407&amp;"|"&amp;$K407&amp;"|"&amp;$A407&amp;"|"&amp;$J407,'ANEXO IV - Kits por Polo'!$I$2:$I$615,0)),0)</f>
        <v>0</v>
      </c>
      <c r="I407" s="36" t="n">
        <f aca="false">MAX(F407/1000,H407*0.3)</f>
        <v>0</v>
      </c>
      <c r="J407" s="38" t="s">
        <v>2334</v>
      </c>
      <c r="K407" s="39" t="s">
        <v>158</v>
      </c>
      <c r="L407" s="39" t="s">
        <v>159</v>
      </c>
      <c r="M407" s="38" t="s">
        <v>2366</v>
      </c>
      <c r="N407" s="38" t="s">
        <v>2367</v>
      </c>
      <c r="O407" s="37" t="s">
        <v>2368</v>
      </c>
      <c r="P407" s="35" t="s">
        <v>2369</v>
      </c>
      <c r="Q407" s="40" t="n">
        <v>-6.20278775135393</v>
      </c>
      <c r="R407" s="40" t="n">
        <v>-57.6819275115109</v>
      </c>
      <c r="S407" s="39" t="s">
        <v>500</v>
      </c>
      <c r="T407" s="41" t="s">
        <v>2370</v>
      </c>
      <c r="U407" s="37" t="n">
        <v>68195000</v>
      </c>
      <c r="V407" s="42" t="s">
        <v>2371</v>
      </c>
      <c r="W407" s="42"/>
      <c r="X407" s="42"/>
      <c r="Y407" s="42"/>
    </row>
    <row r="408" customFormat="false" ht="15" hidden="false" customHeight="true" outlineLevel="0" collapsed="false">
      <c r="A408" s="25" t="s">
        <v>2158</v>
      </c>
      <c r="B408" s="11" t="str">
        <f aca="false">IF(OR(A408="AC",A408="AM",A408="AP",A408="PA",A408="RO",A408="RR",A408="TO"),"Manaus/AM",IF(OR(A408="AL",A408="BA",A408="CE",A408="MA",A408="PB",A408="PE",A408="PI",A408="RN",A408="SE"),"Recife/PE",IF(OR(A408="MT",A408="MS",A408="GO",A408="DF"),"Campo Grande/MS",IF(OR(A408="SC",A408="PR",A408="RS",A408="MG",A408="ES",A408="SP",A408="RJ"),"Curitiba/PR","VERIFICAR UF"))))</f>
        <v>Manaus/AM</v>
      </c>
      <c r="C408" s="26"/>
      <c r="D408" s="27"/>
      <c r="E408" s="28" t="n">
        <f aca="false">IFERROR(INDEX('ANEXO IV - Kits por Polo'!$F$2:$F$615,MATCH($M408&amp;"|"&amp;$K408&amp;"|"&amp;$A408&amp;"|"&amp;$J408,'ANEXO IV - Kits por Polo'!$I$2:$I$615,0)),0)</f>
        <v>25</v>
      </c>
      <c r="F408" s="28" t="n">
        <f aca="false">IFERROR(INDEX('ANEXO IV - Kits por Polo'!$G$2:$G$615,MATCH($M408&amp;"|"&amp;$K408&amp;"|"&amp;$A408&amp;"|"&amp;$J408,'ANEXO IV - Kits por Polo'!$I$2:$I$615,0)),0)</f>
        <v>245224</v>
      </c>
      <c r="G408" s="29" t="s">
        <v>2333</v>
      </c>
      <c r="H408" s="28" t="n">
        <f aca="false">IFERROR(INDEX('ANEXO IV - Kits por Polo'!$H$2:$H$615,MATCH($M408&amp;"|"&amp;$K408&amp;"|"&amp;$A408&amp;"|"&amp;$J408,'ANEXO IV - Kits por Polo'!$I$2:$I$615,0)),0)</f>
        <v>1382.81</v>
      </c>
      <c r="I408" s="28" t="n">
        <f aca="false">MAX(F408/1000,H408*0.3)</f>
        <v>414.843</v>
      </c>
      <c r="J408" s="30" t="s">
        <v>2334</v>
      </c>
      <c r="K408" s="31" t="s">
        <v>158</v>
      </c>
      <c r="L408" s="31" t="s">
        <v>159</v>
      </c>
      <c r="M408" s="30" t="s">
        <v>2372</v>
      </c>
      <c r="N408" s="30" t="s">
        <v>2372</v>
      </c>
      <c r="O408" s="29" t="s">
        <v>2373</v>
      </c>
      <c r="P408" s="25" t="s">
        <v>2374</v>
      </c>
      <c r="Q408" s="32" t="n">
        <v>-6.64645243596425</v>
      </c>
      <c r="R408" s="32" t="n">
        <v>-57.6293683708174</v>
      </c>
      <c r="S408" s="31" t="s">
        <v>379</v>
      </c>
      <c r="T408" s="33" t="s">
        <v>2375</v>
      </c>
      <c r="U408" s="29" t="n">
        <v>68195000</v>
      </c>
      <c r="V408" s="34" t="s">
        <v>2376</v>
      </c>
      <c r="W408" s="34"/>
      <c r="X408" s="34"/>
      <c r="Y408" s="34"/>
    </row>
    <row r="409" customFormat="false" ht="15" hidden="false" customHeight="true" outlineLevel="0" collapsed="false">
      <c r="A409" s="35" t="s">
        <v>2158</v>
      </c>
      <c r="B409" s="11" t="str">
        <f aca="false">IF(OR(A409="AC",A409="AM",A409="AP",A409="PA",A409="RO",A409="RR",A409="TO"),"Manaus/AM",IF(OR(A409="AL",A409="BA",A409="CE",A409="MA",A409="PB",A409="PE",A409="PI",A409="RN",A409="SE"),"Recife/PE",IF(OR(A409="MT",A409="MS",A409="GO",A409="DF"),"Campo Grande/MS",IF(OR(A409="SC",A409="PR",A409="RS",A409="MG",A409="ES",A409="SP",A409="RJ"),"Curitiba/PR","VERIFICAR UF"))))</f>
        <v>Manaus/AM</v>
      </c>
      <c r="C409" s="26"/>
      <c r="D409" s="27"/>
      <c r="E409" s="36" t="n">
        <f aca="false">IFERROR(INDEX('ANEXO IV - Kits por Polo'!$F$2:$F$615,MATCH($M409&amp;"|"&amp;$K409&amp;"|"&amp;$A409&amp;"|"&amp;$J409,'ANEXO IV - Kits por Polo'!$I$2:$I$615,0)),0)</f>
        <v>18</v>
      </c>
      <c r="F409" s="36" t="n">
        <f aca="false">IFERROR(INDEX('ANEXO IV - Kits por Polo'!$G$2:$G$615,MATCH($M409&amp;"|"&amp;$K409&amp;"|"&amp;$A409&amp;"|"&amp;$J409,'ANEXO IV - Kits por Polo'!$I$2:$I$615,0)),0)</f>
        <v>178698</v>
      </c>
      <c r="G409" s="37" t="s">
        <v>2333</v>
      </c>
      <c r="H409" s="36" t="n">
        <f aca="false">IFERROR(INDEX('ANEXO IV - Kits por Polo'!$H$2:$H$615,MATCH($M409&amp;"|"&amp;$K409&amp;"|"&amp;$A409&amp;"|"&amp;$J409,'ANEXO IV - Kits por Polo'!$I$2:$I$615,0)),0)</f>
        <v>1006.2</v>
      </c>
      <c r="I409" s="36" t="n">
        <f aca="false">MAX(F409/1000,H409*0.3)</f>
        <v>301.86</v>
      </c>
      <c r="J409" s="38" t="s">
        <v>2334</v>
      </c>
      <c r="K409" s="39" t="s">
        <v>158</v>
      </c>
      <c r="L409" s="39" t="s">
        <v>159</v>
      </c>
      <c r="M409" s="38" t="s">
        <v>2377</v>
      </c>
      <c r="N409" s="38" t="s">
        <v>2378</v>
      </c>
      <c r="O409" s="37" t="s">
        <v>2379</v>
      </c>
      <c r="P409" s="35" t="s">
        <v>2380</v>
      </c>
      <c r="Q409" s="40" t="n">
        <v>-7.56408754632309</v>
      </c>
      <c r="R409" s="40" t="n">
        <v>-57.7344252349918</v>
      </c>
      <c r="S409" s="39" t="s">
        <v>379</v>
      </c>
      <c r="T409" s="41" t="s">
        <v>2381</v>
      </c>
      <c r="U409" s="37" t="n">
        <v>68195000</v>
      </c>
      <c r="V409" s="42" t="s">
        <v>2382</v>
      </c>
      <c r="W409" s="42"/>
      <c r="X409" s="42"/>
      <c r="Y409" s="42"/>
    </row>
    <row r="410" customFormat="false" ht="15" hidden="false" customHeight="true" outlineLevel="0" collapsed="false">
      <c r="A410" s="25" t="s">
        <v>2158</v>
      </c>
      <c r="B410" s="11" t="str">
        <f aca="false">IF(OR(A410="AC",A410="AM",A410="AP",A410="PA",A410="RO",A410="RR",A410="TO"),"Manaus/AM",IF(OR(A410="AL",A410="BA",A410="CE",A410="MA",A410="PB",A410="PE",A410="PI",A410="RN",A410="SE"),"Recife/PE",IF(OR(A410="MT",A410="MS",A410="GO",A410="DF"),"Campo Grande/MS",IF(OR(A410="SC",A410="PR",A410="RS",A410="MG",A410="ES",A410="SP",A410="RJ"),"Curitiba/PR","VERIFICAR UF"))))</f>
        <v>Manaus/AM</v>
      </c>
      <c r="C410" s="26"/>
      <c r="D410" s="27"/>
      <c r="E410" s="28" t="n">
        <f aca="false">IFERROR(INDEX('ANEXO IV - Kits por Polo'!$F$2:$F$615,MATCH($M410&amp;"|"&amp;$K410&amp;"|"&amp;$A410&amp;"|"&amp;$J410,'ANEXO IV - Kits por Polo'!$I$2:$I$615,0)),0)</f>
        <v>13</v>
      </c>
      <c r="F410" s="28" t="n">
        <f aca="false">IFERROR(INDEX('ANEXO IV - Kits por Polo'!$G$2:$G$615,MATCH($M410&amp;"|"&amp;$K410&amp;"|"&amp;$A410&amp;"|"&amp;$J410,'ANEXO IV - Kits por Polo'!$I$2:$I$615,0)),0)</f>
        <v>102348</v>
      </c>
      <c r="G410" s="29" t="s">
        <v>2383</v>
      </c>
      <c r="H410" s="28" t="n">
        <f aca="false">IFERROR(INDEX('ANEXO IV - Kits por Polo'!$H$2:$H$615,MATCH($M410&amp;"|"&amp;$K410&amp;"|"&amp;$A410&amp;"|"&amp;$J410,'ANEXO IV - Kits por Polo'!$I$2:$I$615,0)),0)</f>
        <v>594.49</v>
      </c>
      <c r="I410" s="28" t="n">
        <f aca="false">MAX(F410/1000,H410*0.3)</f>
        <v>178.347</v>
      </c>
      <c r="J410" s="30" t="s">
        <v>2334</v>
      </c>
      <c r="K410" s="31" t="s">
        <v>187</v>
      </c>
      <c r="L410" s="31" t="s">
        <v>187</v>
      </c>
      <c r="M410" s="30" t="s">
        <v>2383</v>
      </c>
      <c r="N410" s="30" t="s">
        <v>2384</v>
      </c>
      <c r="O410" s="29" t="s">
        <v>2385</v>
      </c>
      <c r="P410" s="25" t="s">
        <v>2386</v>
      </c>
      <c r="Q410" s="32" t="n">
        <v>-7.05200577367317</v>
      </c>
      <c r="R410" s="32" t="n">
        <v>-55.4167997773987</v>
      </c>
      <c r="S410" s="31" t="s">
        <v>155</v>
      </c>
      <c r="T410" s="33" t="s">
        <v>2387</v>
      </c>
      <c r="U410" s="29" t="n">
        <v>68193000</v>
      </c>
      <c r="V410" s="34" t="s">
        <v>2388</v>
      </c>
      <c r="W410" s="34"/>
      <c r="X410" s="34"/>
      <c r="Y410" s="34"/>
    </row>
    <row r="411" customFormat="false" ht="15" hidden="false" customHeight="true" outlineLevel="0" collapsed="false">
      <c r="A411" s="35" t="s">
        <v>2158</v>
      </c>
      <c r="B411" s="11" t="str">
        <f aca="false">IF(OR(A411="AC",A411="AM",A411="AP",A411="PA",A411="RO",A411="RR",A411="TO"),"Manaus/AM",IF(OR(A411="AL",A411="BA",A411="CE",A411="MA",A411="PB",A411="PE",A411="PI",A411="RN",A411="SE"),"Recife/PE",IF(OR(A411="MT",A411="MS",A411="GO",A411="DF"),"Campo Grande/MS",IF(OR(A411="SC",A411="PR",A411="RS",A411="MG",A411="ES",A411="SP",A411="RJ"),"Curitiba/PR","VERIFICAR UF"))))</f>
        <v>Manaus/AM</v>
      </c>
      <c r="C411" s="26"/>
      <c r="D411" s="27"/>
      <c r="E411" s="36" t="n">
        <f aca="false">IFERROR(INDEX('ANEXO IV - Kits por Polo'!$F$2:$F$615,MATCH($M411&amp;"|"&amp;$K411&amp;"|"&amp;$A411&amp;"|"&amp;$J411,'ANEXO IV - Kits por Polo'!$I$2:$I$615,0)),0)</f>
        <v>35</v>
      </c>
      <c r="F411" s="36" t="n">
        <f aca="false">IFERROR(INDEX('ANEXO IV - Kits por Polo'!$G$2:$G$615,MATCH($M411&amp;"|"&amp;$K411&amp;"|"&amp;$A411&amp;"|"&amp;$J411,'ANEXO IV - Kits por Polo'!$I$2:$I$615,0)),0)</f>
        <v>374181</v>
      </c>
      <c r="G411" s="37" t="s">
        <v>2383</v>
      </c>
      <c r="H411" s="36" t="n">
        <f aca="false">IFERROR(INDEX('ANEXO IV - Kits por Polo'!$H$2:$H$615,MATCH($M411&amp;"|"&amp;$K411&amp;"|"&amp;$A411&amp;"|"&amp;$J411,'ANEXO IV - Kits por Polo'!$I$2:$I$615,0)),0)</f>
        <v>2088.71</v>
      </c>
      <c r="I411" s="36" t="n">
        <f aca="false">MAX(F411/1000,H411*0.3)</f>
        <v>626.613</v>
      </c>
      <c r="J411" s="38" t="s">
        <v>2334</v>
      </c>
      <c r="K411" s="39" t="s">
        <v>158</v>
      </c>
      <c r="L411" s="39" t="s">
        <v>166</v>
      </c>
      <c r="M411" s="38" t="s">
        <v>2383</v>
      </c>
      <c r="N411" s="38" t="s">
        <v>2389</v>
      </c>
      <c r="O411" s="37" t="s">
        <v>2390</v>
      </c>
      <c r="P411" s="35" t="s">
        <v>2391</v>
      </c>
      <c r="Q411" s="40" t="n">
        <v>-7.0520236628016</v>
      </c>
      <c r="R411" s="40" t="n">
        <v>-55.4168057392171</v>
      </c>
      <c r="S411" s="39" t="s">
        <v>155</v>
      </c>
      <c r="T411" s="41" t="s">
        <v>2392</v>
      </c>
      <c r="U411" s="37" t="n">
        <v>68193000</v>
      </c>
      <c r="V411" s="42" t="s">
        <v>2388</v>
      </c>
      <c r="W411" s="42"/>
      <c r="X411" s="42"/>
      <c r="Y411" s="42"/>
    </row>
    <row r="412" customFormat="false" ht="15" hidden="false" customHeight="true" outlineLevel="0" collapsed="false">
      <c r="A412" s="25" t="s">
        <v>2158</v>
      </c>
      <c r="B412" s="11" t="str">
        <f aca="false">IF(OR(A412="AC",A412="AM",A412="AP",A412="PA",A412="RO",A412="RR",A412="TO"),"Manaus/AM",IF(OR(A412="AL",A412="BA",A412="CE",A412="MA",A412="PB",A412="PE",A412="PI",A412="RN",A412="SE"),"Recife/PE",IF(OR(A412="MT",A412="MS",A412="GO",A412="DF"),"Campo Grande/MS",IF(OR(A412="SC",A412="PR",A412="RS",A412="MG",A412="ES",A412="SP",A412="RJ"),"Curitiba/PR","VERIFICAR UF"))))</f>
        <v>Manaus/AM</v>
      </c>
      <c r="C412" s="26"/>
      <c r="D412" s="27"/>
      <c r="E412" s="28" t="n">
        <f aca="false">IFERROR(INDEX('ANEXO IV - Kits por Polo'!$F$2:$F$615,MATCH($M412&amp;"|"&amp;$K412&amp;"|"&amp;$A412&amp;"|"&amp;$J412,'ANEXO IV - Kits por Polo'!$I$2:$I$615,0)),0)</f>
        <v>20</v>
      </c>
      <c r="F412" s="28" t="n">
        <f aca="false">IFERROR(INDEX('ANEXO IV - Kits por Polo'!$G$2:$G$615,MATCH($M412&amp;"|"&amp;$K412&amp;"|"&amp;$A412&amp;"|"&amp;$J412,'ANEXO IV - Kits por Polo'!$I$2:$I$615,0)),0)</f>
        <v>216362</v>
      </c>
      <c r="G412" s="29" t="s">
        <v>2333</v>
      </c>
      <c r="H412" s="28" t="n">
        <f aca="false">IFERROR(INDEX('ANEXO IV - Kits por Polo'!$H$2:$H$615,MATCH($M412&amp;"|"&amp;$K412&amp;"|"&amp;$A412&amp;"|"&amp;$J412,'ANEXO IV - Kits por Polo'!$I$2:$I$615,0)),0)</f>
        <v>1206.14</v>
      </c>
      <c r="I412" s="28" t="n">
        <f aca="false">MAX(F412/1000,H412*0.3)</f>
        <v>361.842</v>
      </c>
      <c r="J412" s="30" t="s">
        <v>2334</v>
      </c>
      <c r="K412" s="31" t="s">
        <v>158</v>
      </c>
      <c r="L412" s="31" t="s">
        <v>159</v>
      </c>
      <c r="M412" s="30" t="s">
        <v>2393</v>
      </c>
      <c r="N412" s="30" t="s">
        <v>2393</v>
      </c>
      <c r="O412" s="29" t="s">
        <v>2394</v>
      </c>
      <c r="P412" s="25" t="s">
        <v>2395</v>
      </c>
      <c r="Q412" s="32" t="n">
        <v>-7.20662185502431</v>
      </c>
      <c r="R412" s="32" t="n">
        <v>-58.137316370922</v>
      </c>
      <c r="S412" s="31" t="s">
        <v>500</v>
      </c>
      <c r="T412" s="33" t="s">
        <v>2396</v>
      </c>
      <c r="U412" s="29" t="n">
        <v>68195000</v>
      </c>
      <c r="V412" s="34" t="s">
        <v>2397</v>
      </c>
      <c r="W412" s="34"/>
      <c r="X412" s="34"/>
      <c r="Y412" s="34"/>
    </row>
    <row r="413" customFormat="false" ht="15" hidden="false" customHeight="true" outlineLevel="0" collapsed="false">
      <c r="A413" s="35" t="s">
        <v>2158</v>
      </c>
      <c r="B413" s="11" t="str">
        <f aca="false">IF(OR(A413="AC",A413="AM",A413="AP",A413="PA",A413="RO",A413="RR",A413="TO"),"Manaus/AM",IF(OR(A413="AL",A413="BA",A413="CE",A413="MA",A413="PB",A413="PE",A413="PI",A413="RN",A413="SE"),"Recife/PE",IF(OR(A413="MT",A413="MS",A413="GO",A413="DF"),"Campo Grande/MS",IF(OR(A413="SC",A413="PR",A413="RS",A413="MG",A413="ES",A413="SP",A413="RJ"),"Curitiba/PR","VERIFICAR UF"))))</f>
        <v>Manaus/AM</v>
      </c>
      <c r="C413" s="26"/>
      <c r="D413" s="27"/>
      <c r="E413" s="36" t="n">
        <f aca="false">IFERROR(INDEX('ANEXO IV - Kits por Polo'!$F$2:$F$615,MATCH($M413&amp;"|"&amp;$K413&amp;"|"&amp;$A413&amp;"|"&amp;$J413,'ANEXO IV - Kits por Polo'!$I$2:$I$615,0)),0)</f>
        <v>24</v>
      </c>
      <c r="F413" s="36" t="n">
        <f aca="false">IFERROR(INDEX('ANEXO IV - Kits por Polo'!$G$2:$G$615,MATCH($M413&amp;"|"&amp;$K413&amp;"|"&amp;$A413&amp;"|"&amp;$J413,'ANEXO IV - Kits por Polo'!$I$2:$I$615,0)),0)</f>
        <v>226392</v>
      </c>
      <c r="G413" s="37" t="s">
        <v>2333</v>
      </c>
      <c r="H413" s="36" t="n">
        <f aca="false">IFERROR(INDEX('ANEXO IV - Kits por Polo'!$H$2:$H$615,MATCH($M413&amp;"|"&amp;$K413&amp;"|"&amp;$A413&amp;"|"&amp;$J413,'ANEXO IV - Kits por Polo'!$I$2:$I$615,0)),0)</f>
        <v>1282.84</v>
      </c>
      <c r="I413" s="36" t="n">
        <f aca="false">MAX(F413/1000,H413*0.3)</f>
        <v>384.852</v>
      </c>
      <c r="J413" s="38" t="s">
        <v>2334</v>
      </c>
      <c r="K413" s="39" t="s">
        <v>158</v>
      </c>
      <c r="L413" s="39" t="s">
        <v>159</v>
      </c>
      <c r="M413" s="38" t="s">
        <v>2398</v>
      </c>
      <c r="N413" s="38" t="s">
        <v>2398</v>
      </c>
      <c r="O413" s="37" t="s">
        <v>2399</v>
      </c>
      <c r="P413" s="35" t="s">
        <v>2400</v>
      </c>
      <c r="Q413" s="40" t="n">
        <v>-6.29900302403142</v>
      </c>
      <c r="R413" s="40" t="n">
        <v>-57.8363382104416</v>
      </c>
      <c r="S413" s="39" t="s">
        <v>500</v>
      </c>
      <c r="T413" s="41" t="s">
        <v>2401</v>
      </c>
      <c r="U413" s="37" t="n">
        <v>68195000</v>
      </c>
      <c r="V413" s="42" t="s">
        <v>2402</v>
      </c>
      <c r="W413" s="42"/>
      <c r="X413" s="42"/>
      <c r="Y413" s="42"/>
    </row>
    <row r="414" customFormat="false" ht="15" hidden="false" customHeight="true" outlineLevel="0" collapsed="false">
      <c r="A414" s="25" t="s">
        <v>2158</v>
      </c>
      <c r="B414" s="11" t="str">
        <f aca="false">IF(OR(A414="AC",A414="AM",A414="AP",A414="PA",A414="RO",A414="RR",A414="TO"),"Manaus/AM",IF(OR(A414="AL",A414="BA",A414="CE",A414="MA",A414="PB",A414="PE",A414="PI",A414="RN",A414="SE"),"Recife/PE",IF(OR(A414="MT",A414="MS",A414="GO",A414="DF"),"Campo Grande/MS",IF(OR(A414="SC",A414="PR",A414="RS",A414="MG",A414="ES",A414="SP",A414="RJ"),"Curitiba/PR","VERIFICAR UF"))))</f>
        <v>Manaus/AM</v>
      </c>
      <c r="C414" s="26"/>
      <c r="D414" s="27"/>
      <c r="E414" s="28" t="n">
        <f aca="false">IFERROR(INDEX('ANEXO IV - Kits por Polo'!$F$2:$F$615,MATCH($M414&amp;"|"&amp;$K414&amp;"|"&amp;$A414&amp;"|"&amp;$J414,'ANEXO IV - Kits por Polo'!$I$2:$I$615,0)),0)</f>
        <v>11</v>
      </c>
      <c r="F414" s="28" t="n">
        <f aca="false">IFERROR(INDEX('ANEXO IV - Kits por Polo'!$G$2:$G$615,MATCH($M414&amp;"|"&amp;$K414&amp;"|"&amp;$A414&amp;"|"&amp;$J414,'ANEXO IV - Kits por Polo'!$I$2:$I$615,0)),0)</f>
        <v>112172</v>
      </c>
      <c r="G414" s="29" t="s">
        <v>2333</v>
      </c>
      <c r="H414" s="28" t="n">
        <f aca="false">IFERROR(INDEX('ANEXO IV - Kits por Polo'!$H$2:$H$615,MATCH($M414&amp;"|"&amp;$K414&amp;"|"&amp;$A414&amp;"|"&amp;$J414,'ANEXO IV - Kits por Polo'!$I$2:$I$615,0)),0)</f>
        <v>629.59</v>
      </c>
      <c r="I414" s="28" t="n">
        <f aca="false">MAX(F414/1000,H414*0.3)</f>
        <v>188.877</v>
      </c>
      <c r="J414" s="30" t="s">
        <v>2334</v>
      </c>
      <c r="K414" s="31" t="s">
        <v>158</v>
      </c>
      <c r="L414" s="31" t="s">
        <v>159</v>
      </c>
      <c r="M414" s="30" t="s">
        <v>986</v>
      </c>
      <c r="N414" s="30" t="s">
        <v>986</v>
      </c>
      <c r="O414" s="29" t="s">
        <v>2403</v>
      </c>
      <c r="P414" s="25" t="s">
        <v>2404</v>
      </c>
      <c r="Q414" s="32" t="n">
        <v>-7.71495498966132</v>
      </c>
      <c r="R414" s="32" t="n">
        <v>-57.3606422738279</v>
      </c>
      <c r="S414" s="31" t="s">
        <v>379</v>
      </c>
      <c r="T414" s="33" t="s">
        <v>2405</v>
      </c>
      <c r="U414" s="29" t="n">
        <v>68195000</v>
      </c>
      <c r="V414" s="34" t="s">
        <v>2406</v>
      </c>
      <c r="W414" s="34"/>
      <c r="X414" s="34"/>
      <c r="Y414" s="34"/>
    </row>
    <row r="415" customFormat="false" ht="15" hidden="false" customHeight="true" outlineLevel="0" collapsed="false">
      <c r="A415" s="35" t="s">
        <v>2158</v>
      </c>
      <c r="B415" s="11" t="str">
        <f aca="false">IF(OR(A415="AC",A415="AM",A415="AP",A415="PA",A415="RO",A415="RR",A415="TO"),"Manaus/AM",IF(OR(A415="AL",A415="BA",A415="CE",A415="MA",A415="PB",A415="PE",A415="PI",A415="RN",A415="SE"),"Recife/PE",IF(OR(A415="MT",A415="MS",A415="GO",A415="DF"),"Campo Grande/MS",IF(OR(A415="SC",A415="PR",A415="RS",A415="MG",A415="ES",A415="SP",A415="RJ"),"Curitiba/PR","VERIFICAR UF"))))</f>
        <v>Manaus/AM</v>
      </c>
      <c r="C415" s="26"/>
      <c r="D415" s="27"/>
      <c r="E415" s="36" t="n">
        <f aca="false">IFERROR(INDEX('ANEXO IV - Kits por Polo'!$F$2:$F$615,MATCH($M415&amp;"|"&amp;$K415&amp;"|"&amp;$A415&amp;"|"&amp;$J415,'ANEXO IV - Kits por Polo'!$I$2:$I$615,0)),0)</f>
        <v>21</v>
      </c>
      <c r="F415" s="36" t="n">
        <f aca="false">IFERROR(INDEX('ANEXO IV - Kits por Polo'!$G$2:$G$615,MATCH($M415&amp;"|"&amp;$K415&amp;"|"&amp;$A415&amp;"|"&amp;$J415,'ANEXO IV - Kits por Polo'!$I$2:$I$615,0)),0)</f>
        <v>146153</v>
      </c>
      <c r="G415" s="37" t="s">
        <v>2261</v>
      </c>
      <c r="H415" s="36" t="n">
        <f aca="false">IFERROR(INDEX('ANEXO IV - Kits por Polo'!$H$2:$H$615,MATCH($M415&amp;"|"&amp;$K415&amp;"|"&amp;$A415&amp;"|"&amp;$J415,'ANEXO IV - Kits por Polo'!$I$2:$I$615,0)),0)</f>
        <v>865.41</v>
      </c>
      <c r="I415" s="36" t="n">
        <f aca="false">MAX(F415/1000,H415*0.3)</f>
        <v>259.623</v>
      </c>
      <c r="J415" s="38" t="s">
        <v>2334</v>
      </c>
      <c r="K415" s="39" t="s">
        <v>187</v>
      </c>
      <c r="L415" s="39" t="s">
        <v>187</v>
      </c>
      <c r="M415" s="38" t="s">
        <v>2261</v>
      </c>
      <c r="N415" s="38" t="s">
        <v>2407</v>
      </c>
      <c r="O415" s="37" t="s">
        <v>2408</v>
      </c>
      <c r="P415" s="35" t="s">
        <v>2409</v>
      </c>
      <c r="Q415" s="40" t="n">
        <v>-2.41720870755472</v>
      </c>
      <c r="R415" s="40" t="n">
        <v>-54.7115938392496</v>
      </c>
      <c r="S415" s="39" t="s">
        <v>155</v>
      </c>
      <c r="T415" s="41" t="s">
        <v>2410</v>
      </c>
      <c r="U415" s="37" t="n">
        <v>68035000</v>
      </c>
      <c r="V415" s="42" t="s">
        <v>2411</v>
      </c>
      <c r="W415" s="42"/>
      <c r="X415" s="42"/>
      <c r="Y415" s="42"/>
    </row>
    <row r="416" customFormat="false" ht="15" hidden="false" customHeight="true" outlineLevel="0" collapsed="false">
      <c r="A416" s="25" t="s">
        <v>2158</v>
      </c>
      <c r="B416" s="11" t="str">
        <f aca="false">IF(OR(A416="AC",A416="AM",A416="AP",A416="PA",A416="RO",A416="RR",A416="TO"),"Manaus/AM",IF(OR(A416="AL",A416="BA",A416="CE",A416="MA",A416="PB",A416="PE",A416="PI",A416="RN",A416="SE"),"Recife/PE",IF(OR(A416="MT",A416="MS",A416="GO",A416="DF"),"Campo Grande/MS",IF(OR(A416="SC",A416="PR",A416="RS",A416="MG",A416="ES",A416="SP",A416="RJ"),"Curitiba/PR","VERIFICAR UF"))))</f>
        <v>Manaus/AM</v>
      </c>
      <c r="C416" s="26"/>
      <c r="D416" s="27"/>
      <c r="E416" s="28" t="n">
        <f aca="false">IFERROR(INDEX('ANEXO IV - Kits por Polo'!$F$2:$F$615,MATCH($M416&amp;"|"&amp;$K416&amp;"|"&amp;$A416&amp;"|"&amp;$J416,'ANEXO IV - Kits por Polo'!$I$2:$I$615,0)),0)</f>
        <v>22</v>
      </c>
      <c r="F416" s="28" t="n">
        <f aca="false">IFERROR(INDEX('ANEXO IV - Kits por Polo'!$G$2:$G$615,MATCH($M416&amp;"|"&amp;$K416&amp;"|"&amp;$A416&amp;"|"&amp;$J416,'ANEXO IV - Kits por Polo'!$I$2:$I$615,0)),0)</f>
        <v>236217</v>
      </c>
      <c r="G416" s="29" t="s">
        <v>2333</v>
      </c>
      <c r="H416" s="28" t="n">
        <f aca="false">IFERROR(INDEX('ANEXO IV - Kits por Polo'!$H$2:$H$615,MATCH($M416&amp;"|"&amp;$K416&amp;"|"&amp;$A416&amp;"|"&amp;$J416,'ANEXO IV - Kits por Polo'!$I$2:$I$615,0)),0)</f>
        <v>1317.94</v>
      </c>
      <c r="I416" s="28" t="n">
        <f aca="false">MAX(F416/1000,H416*0.3)</f>
        <v>395.382</v>
      </c>
      <c r="J416" s="30" t="s">
        <v>2334</v>
      </c>
      <c r="K416" s="31" t="s">
        <v>158</v>
      </c>
      <c r="L416" s="31" t="s">
        <v>159</v>
      </c>
      <c r="M416" s="30" t="s">
        <v>2412</v>
      </c>
      <c r="N416" s="30" t="s">
        <v>2412</v>
      </c>
      <c r="O416" s="29" t="s">
        <v>2413</v>
      </c>
      <c r="P416" s="25" t="s">
        <v>2414</v>
      </c>
      <c r="Q416" s="32" t="n">
        <v>-8.39089065806798</v>
      </c>
      <c r="R416" s="32" t="n">
        <v>-57.6737754117231</v>
      </c>
      <c r="S416" s="31" t="s">
        <v>379</v>
      </c>
      <c r="T416" s="33" t="s">
        <v>2415</v>
      </c>
      <c r="U416" s="29" t="n">
        <v>68195000</v>
      </c>
      <c r="V416" s="34" t="s">
        <v>2416</v>
      </c>
      <c r="W416" s="34"/>
      <c r="X416" s="34"/>
      <c r="Y416" s="34"/>
    </row>
    <row r="417" customFormat="false" ht="15" hidden="false" customHeight="true" outlineLevel="0" collapsed="false">
      <c r="A417" s="35" t="s">
        <v>2158</v>
      </c>
      <c r="B417" s="11" t="str">
        <f aca="false">IF(OR(A417="AC",A417="AM",A417="AP",A417="PA",A417="RO",A417="RR",A417="TO"),"Manaus/AM",IF(OR(A417="AL",A417="BA",A417="CE",A417="MA",A417="PB",A417="PE",A417="PI",A417="RN",A417="SE"),"Recife/PE",IF(OR(A417="MT",A417="MS",A417="GO",A417="DF"),"Campo Grande/MS",IF(OR(A417="SC",A417="PR",A417="RS",A417="MG",A417="ES",A417="SP",A417="RJ"),"Curitiba/PR","VERIFICAR UF"))))</f>
        <v>Manaus/AM</v>
      </c>
      <c r="C417" s="26"/>
      <c r="D417" s="27"/>
      <c r="E417" s="36" t="n">
        <f aca="false">IFERROR(INDEX('ANEXO IV - Kits por Polo'!$F$2:$F$615,MATCH($M417&amp;"|"&amp;$K417&amp;"|"&amp;$A417&amp;"|"&amp;$J417,'ANEXO IV - Kits por Polo'!$I$2:$I$615,0)),0)</f>
        <v>16</v>
      </c>
      <c r="F417" s="36" t="n">
        <f aca="false">IFERROR(INDEX('ANEXO IV - Kits por Polo'!$G$2:$G$615,MATCH($M417&amp;"|"&amp;$K417&amp;"|"&amp;$A417&amp;"|"&amp;$J417,'ANEXO IV - Kits por Polo'!$I$2:$I$615,0)),0)</f>
        <v>164779</v>
      </c>
      <c r="G417" s="37" t="s">
        <v>2333</v>
      </c>
      <c r="H417" s="36" t="n">
        <f aca="false">IFERROR(INDEX('ANEXO IV - Kits por Polo'!$H$2:$H$615,MATCH($M417&amp;"|"&amp;$K417&amp;"|"&amp;$A417&amp;"|"&amp;$J417,'ANEXO IV - Kits por Polo'!$I$2:$I$615,0)),0)</f>
        <v>923.78</v>
      </c>
      <c r="I417" s="36" t="n">
        <f aca="false">MAX(F417/1000,H417*0.3)</f>
        <v>277.134</v>
      </c>
      <c r="J417" s="38" t="s">
        <v>2334</v>
      </c>
      <c r="K417" s="39" t="s">
        <v>158</v>
      </c>
      <c r="L417" s="39" t="s">
        <v>159</v>
      </c>
      <c r="M417" s="38" t="s">
        <v>2417</v>
      </c>
      <c r="N417" s="38" t="s">
        <v>2417</v>
      </c>
      <c r="O417" s="37" t="s">
        <v>2418</v>
      </c>
      <c r="P417" s="35" t="s">
        <v>2419</v>
      </c>
      <c r="Q417" s="40" t="n">
        <v>-7.44039339911002</v>
      </c>
      <c r="R417" s="40" t="n">
        <v>-57.8906740655352</v>
      </c>
      <c r="S417" s="39" t="s">
        <v>379</v>
      </c>
      <c r="T417" s="41" t="s">
        <v>2420</v>
      </c>
      <c r="U417" s="37" t="n">
        <v>68195000</v>
      </c>
      <c r="V417" s="42" t="s">
        <v>2421</v>
      </c>
      <c r="W417" s="42"/>
      <c r="X417" s="42"/>
      <c r="Y417" s="42"/>
    </row>
    <row r="418" customFormat="false" ht="15" hidden="false" customHeight="true" outlineLevel="0" collapsed="false">
      <c r="A418" s="25" t="s">
        <v>2422</v>
      </c>
      <c r="B418" s="11" t="str">
        <f aca="false">IF(OR(A418="AC",A418="AM",A418="AP",A418="PA",A418="RO",A418="RR",A418="TO"),"Manaus/AM",IF(OR(A418="AL",A418="BA",A418="CE",A418="MA",A418="PB",A418="PE",A418="PI",A418="RN",A418="SE"),"Recife/PE",IF(OR(A418="MT",A418="MS",A418="GO",A418="DF"),"Campo Grande/MS",IF(OR(A418="SC",A418="PR",A418="RS",A418="MG",A418="ES",A418="SP",A418="RJ"),"Curitiba/PR","VERIFICAR UF"))))</f>
        <v>Recife/PE</v>
      </c>
      <c r="C418" s="26"/>
      <c r="D418" s="27"/>
      <c r="E418" s="28" t="n">
        <f aca="false">IFERROR(INDEX('ANEXO IV - Kits por Polo'!$F$2:$F$615,MATCH($M418&amp;"|"&amp;$K418&amp;"|"&amp;$A418&amp;"|"&amp;$J418,'ANEXO IV - Kits por Polo'!$I$2:$I$615,0)),0)</f>
        <v>86</v>
      </c>
      <c r="F418" s="28" t="n">
        <f aca="false">IFERROR(INDEX('ANEXO IV - Kits por Polo'!$G$2:$G$615,MATCH($M418&amp;"|"&amp;$K418&amp;"|"&amp;$A418&amp;"|"&amp;$J418,'ANEXO IV - Kits por Polo'!$I$2:$I$615,0)),0)</f>
        <v>858574</v>
      </c>
      <c r="G418" s="29" t="s">
        <v>2423</v>
      </c>
      <c r="H418" s="28" t="n">
        <f aca="false">IFERROR(INDEX('ANEXO IV - Kits por Polo'!$H$2:$H$615,MATCH($M418&amp;"|"&amp;$K418&amp;"|"&amp;$A418&amp;"|"&amp;$J418,'ANEXO IV - Kits por Polo'!$I$2:$I$615,0)),0)</f>
        <v>4828.265</v>
      </c>
      <c r="I418" s="28" t="n">
        <f aca="false">MAX(F418/1000,H418*0.3)</f>
        <v>1448.4795</v>
      </c>
      <c r="J418" s="30" t="s">
        <v>2424</v>
      </c>
      <c r="K418" s="31" t="s">
        <v>158</v>
      </c>
      <c r="L418" s="31" t="s">
        <v>159</v>
      </c>
      <c r="M418" s="30" t="s">
        <v>2423</v>
      </c>
      <c r="N418" s="30" t="s">
        <v>2425</v>
      </c>
      <c r="O418" s="29" t="s">
        <v>2426</v>
      </c>
      <c r="P418" s="25" t="s">
        <v>2427</v>
      </c>
      <c r="Q418" s="32" t="n">
        <v>-6.67187083950574</v>
      </c>
      <c r="R418" s="32" t="n">
        <v>-34.9541290456333</v>
      </c>
      <c r="S418" s="31" t="s">
        <v>155</v>
      </c>
      <c r="T418" s="33" t="s">
        <v>2428</v>
      </c>
      <c r="U418" s="29" t="n">
        <v>58295000</v>
      </c>
      <c r="V418" s="34" t="s">
        <v>2429</v>
      </c>
      <c r="W418" s="34"/>
      <c r="X418" s="34"/>
      <c r="Y418" s="34"/>
    </row>
    <row r="419" customFormat="false" ht="15" hidden="false" customHeight="true" outlineLevel="0" collapsed="false">
      <c r="A419" s="35" t="s">
        <v>2422</v>
      </c>
      <c r="B419" s="11" t="str">
        <f aca="false">IF(OR(A419="AC",A419="AM",A419="AP",A419="PA",A419="RO",A419="RR",A419="TO"),"Manaus/AM",IF(OR(A419="AL",A419="BA",A419="CE",A419="MA",A419="PB",A419="PE",A419="PI",A419="RN",A419="SE"),"Recife/PE",IF(OR(A419="MT",A419="MS",A419="GO",A419="DF"),"Campo Grande/MS",IF(OR(A419="SC",A419="PR",A419="RS",A419="MG",A419="ES",A419="SP",A419="RJ"),"Curitiba/PR","VERIFICAR UF"))))</f>
        <v>Recife/PE</v>
      </c>
      <c r="C419" s="26"/>
      <c r="D419" s="27"/>
      <c r="E419" s="36" t="n">
        <f aca="false">IFERROR(INDEX('ANEXO IV - Kits por Polo'!$F$2:$F$615,MATCH($M419&amp;"|"&amp;$K419&amp;"|"&amp;$A419&amp;"|"&amp;$J419,'ANEXO IV - Kits por Polo'!$I$2:$I$615,0)),0)</f>
        <v>7</v>
      </c>
      <c r="F419" s="36" t="n">
        <f aca="false">IFERROR(INDEX('ANEXO IV - Kits por Polo'!$G$2:$G$615,MATCH($M419&amp;"|"&amp;$K419&amp;"|"&amp;$A419&amp;"|"&amp;$J419,'ANEXO IV - Kits por Polo'!$I$2:$I$615,0)),0)</f>
        <v>78398</v>
      </c>
      <c r="G419" s="37" t="s">
        <v>2430</v>
      </c>
      <c r="H419" s="36" t="n">
        <f aca="false">IFERROR(INDEX('ANEXO IV - Kits por Polo'!$H$2:$H$615,MATCH($M419&amp;"|"&amp;$K419&amp;"|"&amp;$A419&amp;"|"&amp;$J419,'ANEXO IV - Kits por Polo'!$I$2:$I$615,0)),0)</f>
        <v>435.37</v>
      </c>
      <c r="I419" s="36" t="n">
        <f aca="false">MAX(F419/1000,H419*0.3)</f>
        <v>130.611</v>
      </c>
      <c r="J419" s="38" t="s">
        <v>2424</v>
      </c>
      <c r="K419" s="39" t="s">
        <v>1239</v>
      </c>
      <c r="L419" s="39" t="s">
        <v>1239</v>
      </c>
      <c r="M419" s="38" t="s">
        <v>2430</v>
      </c>
      <c r="N419" s="38" t="s">
        <v>112</v>
      </c>
      <c r="O419" s="37" t="s">
        <v>112</v>
      </c>
      <c r="P419" s="35" t="s">
        <v>2431</v>
      </c>
      <c r="Q419" s="40" t="n">
        <v>-7.32275312569381</v>
      </c>
      <c r="R419" s="40" t="n">
        <v>-34.8651199984396</v>
      </c>
      <c r="S419" s="39" t="s">
        <v>155</v>
      </c>
      <c r="T419" s="41" t="s">
        <v>2432</v>
      </c>
      <c r="U419" s="37" t="n">
        <v>58322000</v>
      </c>
      <c r="V419" s="42" t="s">
        <v>2433</v>
      </c>
      <c r="W419" s="42"/>
      <c r="X419" s="42"/>
      <c r="Y419" s="42"/>
    </row>
    <row r="420" customFormat="false" ht="15" hidden="false" customHeight="true" outlineLevel="0" collapsed="false">
      <c r="A420" s="25" t="s">
        <v>2422</v>
      </c>
      <c r="B420" s="11" t="str">
        <f aca="false">IF(OR(A420="AC",A420="AM",A420="AP",A420="PA",A420="RO",A420="RR",A420="TO"),"Manaus/AM",IF(OR(A420="AL",A420="BA",A420="CE",A420="MA",A420="PB",A420="PE",A420="PI",A420="RN",A420="SE"),"Recife/PE",IF(OR(A420="MT",A420="MS",A420="GO",A420="DF"),"Campo Grande/MS",IF(OR(A420="SC",A420="PR",A420="RS",A420="MG",A420="ES",A420="SP",A420="RJ"),"Curitiba/PR","VERIFICAR UF"))))</f>
        <v>Recife/PE</v>
      </c>
      <c r="C420" s="26"/>
      <c r="D420" s="27"/>
      <c r="E420" s="28" t="n">
        <f aca="false">IFERROR(INDEX('ANEXO IV - Kits por Polo'!$F$2:$F$615,MATCH($M420&amp;"|"&amp;$K420&amp;"|"&amp;$A420&amp;"|"&amp;$J420,'ANEXO IV - Kits por Polo'!$I$2:$I$615,0)),0)</f>
        <v>39</v>
      </c>
      <c r="F420" s="28" t="n">
        <f aca="false">IFERROR(INDEX('ANEXO IV - Kits por Polo'!$G$2:$G$615,MATCH($M420&amp;"|"&amp;$K420&amp;"|"&amp;$A420&amp;"|"&amp;$J420,'ANEXO IV - Kits por Polo'!$I$2:$I$615,0)),0)</f>
        <v>310997</v>
      </c>
      <c r="G420" s="29" t="s">
        <v>2434</v>
      </c>
      <c r="H420" s="28" t="n">
        <f aca="false">IFERROR(INDEX('ANEXO IV - Kits por Polo'!$H$2:$H$615,MATCH($M420&amp;"|"&amp;$K420&amp;"|"&amp;$A420&amp;"|"&amp;$J420,'ANEXO IV - Kits por Polo'!$I$2:$I$615,0)),0)</f>
        <v>1801.54</v>
      </c>
      <c r="I420" s="28" t="n">
        <f aca="false">MAX(F420/1000,H420*0.3)</f>
        <v>540.462</v>
      </c>
      <c r="J420" s="30" t="s">
        <v>2424</v>
      </c>
      <c r="K420" s="31" t="s">
        <v>136</v>
      </c>
      <c r="L420" s="31" t="s">
        <v>152</v>
      </c>
      <c r="M420" s="30" t="s">
        <v>2434</v>
      </c>
      <c r="N420" s="30" t="s">
        <v>2435</v>
      </c>
      <c r="O420" s="29" t="n">
        <v>7341067</v>
      </c>
      <c r="P420" s="25" t="s">
        <v>2436</v>
      </c>
      <c r="Q420" s="32" t="n">
        <v>-7.11932635026462</v>
      </c>
      <c r="R420" s="32" t="n">
        <v>-34.843819250278</v>
      </c>
      <c r="S420" s="31" t="s">
        <v>155</v>
      </c>
      <c r="T420" s="33" t="s">
        <v>2437</v>
      </c>
      <c r="U420" s="29" t="n">
        <v>58032101</v>
      </c>
      <c r="V420" s="34" t="s">
        <v>2438</v>
      </c>
      <c r="W420" s="34"/>
      <c r="X420" s="34"/>
      <c r="Y420" s="34"/>
    </row>
    <row r="421" customFormat="false" ht="15" hidden="false" customHeight="true" outlineLevel="0" collapsed="false">
      <c r="A421" s="35" t="s">
        <v>2422</v>
      </c>
      <c r="B421" s="11" t="str">
        <f aca="false">IF(OR(A421="AC",A421="AM",A421="AP",A421="PA",A421="RO",A421="RR",A421="TO"),"Manaus/AM",IF(OR(A421="AL",A421="BA",A421="CE",A421="MA",A421="PB",A421="PE",A421="PI",A421="RN",A421="SE"),"Recife/PE",IF(OR(A421="MT",A421="MS",A421="GO",A421="DF"),"Campo Grande/MS",IF(OR(A421="SC",A421="PR",A421="RS",A421="MG",A421="ES",A421="SP",A421="RJ"),"Curitiba/PR","VERIFICAR UF"))))</f>
        <v>Recife/PE</v>
      </c>
      <c r="C421" s="26"/>
      <c r="D421" s="27"/>
      <c r="E421" s="36" t="n">
        <f aca="false">IFERROR(INDEX('ANEXO IV - Kits por Polo'!$F$2:$F$615,MATCH($M421&amp;"|"&amp;$K421&amp;"|"&amp;$A421&amp;"|"&amp;$J421,'ANEXO IV - Kits por Polo'!$I$2:$I$615,0)),0)</f>
        <v>84</v>
      </c>
      <c r="F421" s="36" t="n">
        <f aca="false">IFERROR(INDEX('ANEXO IV - Kits por Polo'!$G$2:$G$615,MATCH($M421&amp;"|"&amp;$K421&amp;"|"&amp;$A421&amp;"|"&amp;$J421,'ANEXO IV - Kits por Polo'!$I$2:$I$615,0)),0)</f>
        <v>857669</v>
      </c>
      <c r="G421" s="37" t="s">
        <v>2439</v>
      </c>
      <c r="H421" s="36" t="n">
        <f aca="false">IFERROR(INDEX('ANEXO IV - Kits por Polo'!$H$2:$H$615,MATCH($M421&amp;"|"&amp;$K421&amp;"|"&amp;$A421&amp;"|"&amp;$J421,'ANEXO IV - Kits por Polo'!$I$2:$I$615,0)),0)</f>
        <v>4813.12</v>
      </c>
      <c r="I421" s="36" t="n">
        <f aca="false">MAX(F421/1000,H421*0.3)</f>
        <v>1443.936</v>
      </c>
      <c r="J421" s="38" t="s">
        <v>2424</v>
      </c>
      <c r="K421" s="39" t="s">
        <v>158</v>
      </c>
      <c r="L421" s="39" t="s">
        <v>159</v>
      </c>
      <c r="M421" s="38" t="s">
        <v>2439</v>
      </c>
      <c r="N421" s="38" t="s">
        <v>2440</v>
      </c>
      <c r="O421" s="37" t="s">
        <v>2441</v>
      </c>
      <c r="P421" s="35" t="s">
        <v>2442</v>
      </c>
      <c r="Q421" s="40" t="n">
        <v>-6.7186836300012</v>
      </c>
      <c r="R421" s="40" t="n">
        <v>-34.9476200447996</v>
      </c>
      <c r="S421" s="39" t="s">
        <v>155</v>
      </c>
      <c r="T421" s="41" t="s">
        <v>2443</v>
      </c>
      <c r="U421" s="37" t="n">
        <v>58294000</v>
      </c>
      <c r="V421" s="42" t="s">
        <v>2444</v>
      </c>
      <c r="W421" s="42"/>
      <c r="X421" s="42"/>
      <c r="Y421" s="42"/>
    </row>
    <row r="422" customFormat="false" ht="15" hidden="false" customHeight="true" outlineLevel="0" collapsed="false">
      <c r="A422" s="25" t="s">
        <v>2422</v>
      </c>
      <c r="B422" s="11" t="str">
        <f aca="false">IF(OR(A422="AC",A422="AM",A422="AP",A422="PA",A422="RO",A422="RR",A422="TO"),"Manaus/AM",IF(OR(A422="AL",A422="BA",A422="CE",A422="MA",A422="PB",A422="PE",A422="PI",A422="RN",A422="SE"),"Recife/PE",IF(OR(A422="MT",A422="MS",A422="GO",A422="DF"),"Campo Grande/MS",IF(OR(A422="SC",A422="PR",A422="RS",A422="MG",A422="ES",A422="SP",A422="RJ"),"Curitiba/PR","VERIFICAR UF"))))</f>
        <v>Recife/PE</v>
      </c>
      <c r="C422" s="26"/>
      <c r="D422" s="27"/>
      <c r="E422" s="28" t="n">
        <f aca="false">IFERROR(INDEX('ANEXO IV - Kits por Polo'!$F$2:$F$615,MATCH($M422&amp;"|"&amp;$K422&amp;"|"&amp;$A422&amp;"|"&amp;$J422,'ANEXO IV - Kits por Polo'!$I$2:$I$615,0)),0)</f>
        <v>43</v>
      </c>
      <c r="F422" s="28" t="n">
        <f aca="false">IFERROR(INDEX('ANEXO IV - Kits por Polo'!$G$2:$G$615,MATCH($M422&amp;"|"&amp;$K422&amp;"|"&amp;$A422&amp;"|"&amp;$J422,'ANEXO IV - Kits por Polo'!$I$2:$I$615,0)),0)</f>
        <v>417986</v>
      </c>
      <c r="G422" s="29" t="s">
        <v>2445</v>
      </c>
      <c r="H422" s="28" t="n">
        <f aca="false">IFERROR(INDEX('ANEXO IV - Kits por Polo'!$H$2:$H$615,MATCH($M422&amp;"|"&amp;$K422&amp;"|"&amp;$A422&amp;"|"&amp;$J422,'ANEXO IV - Kits por Polo'!$I$2:$I$615,0)),0)</f>
        <v>2359.63</v>
      </c>
      <c r="I422" s="28" t="n">
        <f aca="false">MAX(F422/1000,H422*0.3)</f>
        <v>707.889</v>
      </c>
      <c r="J422" s="30" t="s">
        <v>2424</v>
      </c>
      <c r="K422" s="31" t="s">
        <v>158</v>
      </c>
      <c r="L422" s="31" t="s">
        <v>166</v>
      </c>
      <c r="M422" s="30" t="s">
        <v>2445</v>
      </c>
      <c r="N422" s="30" t="s">
        <v>2445</v>
      </c>
      <c r="O422" s="29" t="s">
        <v>2446</v>
      </c>
      <c r="P422" s="25" t="s">
        <v>2447</v>
      </c>
      <c r="Q422" s="32" t="n">
        <v>-6.78968280846488</v>
      </c>
      <c r="R422" s="32" t="n">
        <v>-35.0646193848015</v>
      </c>
      <c r="S422" s="31" t="s">
        <v>155</v>
      </c>
      <c r="T422" s="33" t="s">
        <v>2448</v>
      </c>
      <c r="U422" s="29" t="n">
        <v>58297000</v>
      </c>
      <c r="V422" s="34" t="s">
        <v>2449</v>
      </c>
      <c r="W422" s="34"/>
      <c r="X422" s="34"/>
      <c r="Y422" s="34"/>
    </row>
    <row r="423" customFormat="false" ht="15" hidden="false" customHeight="true" outlineLevel="0" collapsed="false">
      <c r="A423" s="35" t="s">
        <v>2450</v>
      </c>
      <c r="B423" s="11" t="str">
        <f aca="false">IF(OR(A423="AC",A423="AM",A423="AP",A423="PA",A423="RO",A423="RR",A423="TO"),"Manaus/AM",IF(OR(A423="AL",A423="BA",A423="CE",A423="MA",A423="PB",A423="PE",A423="PI",A423="RN",A423="SE"),"Recife/PE",IF(OR(A423="MT",A423="MS",A423="GO",A423="DF"),"Campo Grande/MS",IF(OR(A423="SC",A423="PR",A423="RS",A423="MG",A423="ES",A423="SP",A423="RJ"),"Curitiba/PR","VERIFICAR UF"))))</f>
        <v>Recife/PE</v>
      </c>
      <c r="C423" s="26"/>
      <c r="D423" s="27"/>
      <c r="E423" s="36" t="n">
        <f aca="false">IFERROR(INDEX('ANEXO IV - Kits por Polo'!$F$2:$F$615,MATCH($M423&amp;"|"&amp;$K423&amp;"|"&amp;$A423&amp;"|"&amp;$J423,'ANEXO IV - Kits por Polo'!$I$2:$I$615,0)),0)</f>
        <v>52</v>
      </c>
      <c r="F423" s="36" t="n">
        <f aca="false">IFERROR(INDEX('ANEXO IV - Kits por Polo'!$G$2:$G$615,MATCH($M423&amp;"|"&amp;$K423&amp;"|"&amp;$A423&amp;"|"&amp;$J423,'ANEXO IV - Kits por Polo'!$I$2:$I$615,0)),0)</f>
        <v>545919</v>
      </c>
      <c r="G423" s="37" t="s">
        <v>2451</v>
      </c>
      <c r="H423" s="36" t="n">
        <f aca="false">IFERROR(INDEX('ANEXO IV - Kits por Polo'!$H$2:$H$615,MATCH($M423&amp;"|"&amp;$K423&amp;"|"&amp;$A423&amp;"|"&amp;$J423,'ANEXO IV - Kits por Polo'!$I$2:$I$615,0)),0)</f>
        <v>3053.7</v>
      </c>
      <c r="I423" s="36" t="n">
        <f aca="false">MAX(F423/1000,H423*0.3)</f>
        <v>916.11</v>
      </c>
      <c r="J423" s="38" t="s">
        <v>2452</v>
      </c>
      <c r="K423" s="39" t="s">
        <v>158</v>
      </c>
      <c r="L423" s="39" t="s">
        <v>159</v>
      </c>
      <c r="M423" s="38" t="s">
        <v>2453</v>
      </c>
      <c r="N423" s="38" t="s">
        <v>2454</v>
      </c>
      <c r="O423" s="37" t="s">
        <v>2455</v>
      </c>
      <c r="P423" s="35" t="s">
        <v>2456</v>
      </c>
      <c r="Q423" s="40" t="n">
        <v>-8.31883221275263</v>
      </c>
      <c r="R423" s="40" t="n">
        <v>-38.7428152680439</v>
      </c>
      <c r="S423" s="39" t="s">
        <v>155</v>
      </c>
      <c r="T423" s="41" t="s">
        <v>2457</v>
      </c>
      <c r="U423" s="37" t="n">
        <v>56420000</v>
      </c>
      <c r="V423" s="42" t="s">
        <v>2458</v>
      </c>
      <c r="W423" s="42"/>
      <c r="X423" s="42"/>
      <c r="Y423" s="42"/>
    </row>
    <row r="424" customFormat="false" ht="15" hidden="false" customHeight="true" outlineLevel="0" collapsed="false">
      <c r="A424" s="25" t="s">
        <v>2450</v>
      </c>
      <c r="B424" s="11" t="str">
        <f aca="false">IF(OR(A424="AC",A424="AM",A424="AP",A424="PA",A424="RO",A424="RR",A424="TO"),"Manaus/AM",IF(OR(A424="AL",A424="BA",A424="CE",A424="MA",A424="PB",A424="PE",A424="PI",A424="RN",A424="SE"),"Recife/PE",IF(OR(A424="MT",A424="MS",A424="GO",A424="DF"),"Campo Grande/MS",IF(OR(A424="SC",A424="PR",A424="RS",A424="MG",A424="ES",A424="SP",A424="RJ"),"Curitiba/PR","VERIFICAR UF"))))</f>
        <v>Recife/PE</v>
      </c>
      <c r="C424" s="26"/>
      <c r="D424" s="27"/>
      <c r="E424" s="28" t="n">
        <f aca="false">IFERROR(INDEX('ANEXO IV - Kits por Polo'!$F$2:$F$615,MATCH($M424&amp;"|"&amp;$K424&amp;"|"&amp;$A424&amp;"|"&amp;$J424,'ANEXO IV - Kits por Polo'!$I$2:$I$615,0)),0)</f>
        <v>20</v>
      </c>
      <c r="F424" s="28" t="n">
        <f aca="false">IFERROR(INDEX('ANEXO IV - Kits por Polo'!$G$2:$G$615,MATCH($M424&amp;"|"&amp;$K424&amp;"|"&amp;$A424&amp;"|"&amp;$J424,'ANEXO IV - Kits por Polo'!$I$2:$I$615,0)),0)</f>
        <v>204490</v>
      </c>
      <c r="G424" s="29" t="s">
        <v>2459</v>
      </c>
      <c r="H424" s="28" t="n">
        <f aca="false">IFERROR(INDEX('ANEXO IV - Kits por Polo'!$H$2:$H$615,MATCH($M424&amp;"|"&amp;$K424&amp;"|"&amp;$A424&amp;"|"&amp;$J424,'ANEXO IV - Kits por Polo'!$I$2:$I$615,0)),0)</f>
        <v>1147.38</v>
      </c>
      <c r="I424" s="28" t="n">
        <f aca="false">MAX(F424/1000,H424*0.3)</f>
        <v>344.214</v>
      </c>
      <c r="J424" s="30" t="s">
        <v>2452</v>
      </c>
      <c r="K424" s="31" t="s">
        <v>543</v>
      </c>
      <c r="L424" s="31" t="s">
        <v>159</v>
      </c>
      <c r="M424" s="30" t="s">
        <v>2460</v>
      </c>
      <c r="N424" s="30" t="s">
        <v>2461</v>
      </c>
      <c r="O424" s="29" t="s">
        <v>2462</v>
      </c>
      <c r="P424" s="25" t="s">
        <v>2463</v>
      </c>
      <c r="Q424" s="32" t="n">
        <v>-8.07137282057824</v>
      </c>
      <c r="R424" s="32" t="n">
        <v>-39.1205240855579</v>
      </c>
      <c r="S424" s="31" t="s">
        <v>155</v>
      </c>
      <c r="T424" s="33" t="s">
        <v>2464</v>
      </c>
      <c r="U424" s="29" t="n">
        <v>56000000</v>
      </c>
      <c r="V424" s="34" t="s">
        <v>2465</v>
      </c>
      <c r="W424" s="34"/>
      <c r="X424" s="34"/>
      <c r="Y424" s="34"/>
    </row>
    <row r="425" customFormat="false" ht="15" hidden="false" customHeight="true" outlineLevel="0" collapsed="false">
      <c r="A425" s="35" t="s">
        <v>2450</v>
      </c>
      <c r="B425" s="11" t="str">
        <f aca="false">IF(OR(A425="AC",A425="AM",A425="AP",A425="PA",A425="RO",A425="RR",A425="TO"),"Manaus/AM",IF(OR(A425="AL",A425="BA",A425="CE",A425="MA",A425="PB",A425="PE",A425="PI",A425="RN",A425="SE"),"Recife/PE",IF(OR(A425="MT",A425="MS",A425="GO",A425="DF"),"Campo Grande/MS",IF(OR(A425="SC",A425="PR",A425="RS",A425="MG",A425="ES",A425="SP",A425="RJ"),"Curitiba/PR","VERIFICAR UF"))))</f>
        <v>Recife/PE</v>
      </c>
      <c r="C425" s="26"/>
      <c r="D425" s="27"/>
      <c r="E425" s="36" t="n">
        <f aca="false">IFERROR(INDEX('ANEXO IV - Kits por Polo'!$F$2:$F$615,MATCH($M425&amp;"|"&amp;$K425&amp;"|"&amp;$A425&amp;"|"&amp;$J425,'ANEXO IV - Kits por Polo'!$I$2:$I$615,0)),0)</f>
        <v>29</v>
      </c>
      <c r="F425" s="36" t="n">
        <f aca="false">IFERROR(INDEX('ANEXO IV - Kits por Polo'!$G$2:$G$615,MATCH($M425&amp;"|"&amp;$K425&amp;"|"&amp;$A425&amp;"|"&amp;$J425,'ANEXO IV - Kits por Polo'!$I$2:$I$615,0)),0)</f>
        <v>290871</v>
      </c>
      <c r="G425" s="37" t="s">
        <v>2466</v>
      </c>
      <c r="H425" s="36" t="n">
        <f aca="false">IFERROR(INDEX('ANEXO IV - Kits por Polo'!$H$2:$H$615,MATCH($M425&amp;"|"&amp;$K425&amp;"|"&amp;$A425&amp;"|"&amp;$J425,'ANEXO IV - Kits por Polo'!$I$2:$I$615,0)),0)</f>
        <v>1635.79</v>
      </c>
      <c r="I425" s="36" t="n">
        <f aca="false">MAX(F425/1000,H425*0.3)</f>
        <v>490.737</v>
      </c>
      <c r="J425" s="38" t="s">
        <v>2452</v>
      </c>
      <c r="K425" s="39" t="s">
        <v>158</v>
      </c>
      <c r="L425" s="39" t="s">
        <v>159</v>
      </c>
      <c r="M425" s="38" t="s">
        <v>2467</v>
      </c>
      <c r="N425" s="38" t="s">
        <v>2468</v>
      </c>
      <c r="O425" s="37" t="s">
        <v>2469</v>
      </c>
      <c r="P425" s="35" t="s">
        <v>2470</v>
      </c>
      <c r="Q425" s="40" t="n">
        <v>-9.11658623489369</v>
      </c>
      <c r="R425" s="40" t="n">
        <v>-37.1230318007233</v>
      </c>
      <c r="S425" s="39" t="s">
        <v>155</v>
      </c>
      <c r="T425" s="41" t="s">
        <v>2471</v>
      </c>
      <c r="U425" s="37" t="n">
        <v>55340000</v>
      </c>
      <c r="V425" s="42" t="s">
        <v>2472</v>
      </c>
      <c r="W425" s="42"/>
      <c r="X425" s="42"/>
      <c r="Y425" s="42"/>
    </row>
    <row r="426" customFormat="false" ht="15" hidden="false" customHeight="true" outlineLevel="0" collapsed="false">
      <c r="A426" s="25" t="s">
        <v>2450</v>
      </c>
      <c r="B426" s="11" t="str">
        <f aca="false">IF(OR(A426="AC",A426="AM",A426="AP",A426="PA",A426="RO",A426="RR",A426="TO"),"Manaus/AM",IF(OR(A426="AL",A426="BA",A426="CE",A426="MA",A426="PB",A426="PE",A426="PI",A426="RN",A426="SE"),"Recife/PE",IF(OR(A426="MT",A426="MS",A426="GO",A426="DF"),"Campo Grande/MS",IF(OR(A426="SC",A426="PR",A426="RS",A426="MG",A426="ES",A426="SP",A426="RJ"),"Curitiba/PR","VERIFICAR UF"))))</f>
        <v>Recife/PE</v>
      </c>
      <c r="C426" s="26"/>
      <c r="D426" s="27"/>
      <c r="E426" s="28" t="n">
        <f aca="false">IFERROR(INDEX('ANEXO IV - Kits por Polo'!$F$2:$F$615,MATCH($M426&amp;"|"&amp;$K426&amp;"|"&amp;$A426&amp;"|"&amp;$J426,'ANEXO IV - Kits por Polo'!$I$2:$I$615,0)),0)</f>
        <v>27</v>
      </c>
      <c r="F426" s="28" t="n">
        <f aca="false">IFERROR(INDEX('ANEXO IV - Kits por Polo'!$G$2:$G$615,MATCH($M426&amp;"|"&amp;$K426&amp;"|"&amp;$A426&amp;"|"&amp;$J426,'ANEXO IV - Kits por Polo'!$I$2:$I$615,0)),0)</f>
        <v>300695</v>
      </c>
      <c r="G426" s="29" t="s">
        <v>2466</v>
      </c>
      <c r="H426" s="28" t="n">
        <f aca="false">IFERROR(INDEX('ANEXO IV - Kits por Polo'!$H$2:$H$615,MATCH($M426&amp;"|"&amp;$K426&amp;"|"&amp;$A426&amp;"|"&amp;$J426,'ANEXO IV - Kits por Polo'!$I$2:$I$615,0)),0)</f>
        <v>1670.89</v>
      </c>
      <c r="I426" s="28" t="n">
        <f aca="false">MAX(F426/1000,H426*0.3)</f>
        <v>501.267</v>
      </c>
      <c r="J426" s="30" t="s">
        <v>2452</v>
      </c>
      <c r="K426" s="31" t="s">
        <v>543</v>
      </c>
      <c r="L426" s="31" t="s">
        <v>159</v>
      </c>
      <c r="M426" s="30" t="s">
        <v>2473</v>
      </c>
      <c r="N426" s="30" t="s">
        <v>2474</v>
      </c>
      <c r="O426" s="29" t="s">
        <v>2475</v>
      </c>
      <c r="P426" s="25" t="s">
        <v>2476</v>
      </c>
      <c r="Q426" s="32" t="n">
        <v>-9.12150521144893</v>
      </c>
      <c r="R426" s="32" t="n">
        <v>-37.1231078017996</v>
      </c>
      <c r="S426" s="31" t="s">
        <v>155</v>
      </c>
      <c r="T426" s="33" t="s">
        <v>2477</v>
      </c>
      <c r="U426" s="29" t="n">
        <v>55340000</v>
      </c>
      <c r="V426" s="34" t="s">
        <v>2478</v>
      </c>
      <c r="W426" s="34"/>
      <c r="X426" s="34"/>
      <c r="Y426" s="34"/>
    </row>
    <row r="427" customFormat="false" ht="15" hidden="false" customHeight="true" outlineLevel="0" collapsed="false">
      <c r="A427" s="35" t="s">
        <v>2450</v>
      </c>
      <c r="B427" s="11" t="str">
        <f aca="false">IF(OR(A427="AC",A427="AM",A427="AP",A427="PA",A427="RO",A427="RR",A427="TO"),"Manaus/AM",IF(OR(A427="AL",A427="BA",A427="CE",A427="MA",A427="PB",A427="PE",A427="PI",A427="RN",A427="SE"),"Recife/PE",IF(OR(A427="MT",A427="MS",A427="GO",A427="DF"),"Campo Grande/MS",IF(OR(A427="SC",A427="PR",A427="RS",A427="MG",A427="ES",A427="SP",A427="RJ"),"Curitiba/PR","VERIFICAR UF"))))</f>
        <v>Recife/PE</v>
      </c>
      <c r="C427" s="26"/>
      <c r="D427" s="27"/>
      <c r="E427" s="36" t="n">
        <f aca="false">IFERROR(INDEX('ANEXO IV - Kits por Polo'!$F$2:$F$615,MATCH($M427&amp;"|"&amp;$K427&amp;"|"&amp;$A427&amp;"|"&amp;$J427,'ANEXO IV - Kits por Polo'!$I$2:$I$615,0)),0)</f>
        <v>0</v>
      </c>
      <c r="F427" s="36" t="n">
        <f aca="false">IFERROR(INDEX('ANEXO IV - Kits por Polo'!$G$2:$G$615,MATCH($M427&amp;"|"&amp;$K427&amp;"|"&amp;$A427&amp;"|"&amp;$J427,'ANEXO IV - Kits por Polo'!$I$2:$I$615,0)),0)</f>
        <v>0</v>
      </c>
      <c r="G427" s="37" t="s">
        <v>2466</v>
      </c>
      <c r="H427" s="37" t="n">
        <f aca="false">IFERROR(INDEX('ANEXO IV - Kits por Polo'!$H$2:$H$615,MATCH($M427&amp;"|"&amp;$K427&amp;"|"&amp;$A427&amp;"|"&amp;$J427,'ANEXO IV - Kits por Polo'!$I$2:$I$615,0)),0)</f>
        <v>0</v>
      </c>
      <c r="I427" s="37" t="n">
        <f aca="false">MAX(F427/1000,H427*0.3)</f>
        <v>0</v>
      </c>
      <c r="J427" s="38" t="s">
        <v>2452</v>
      </c>
      <c r="K427" s="39" t="s">
        <v>1077</v>
      </c>
      <c r="L427" s="39" t="s">
        <v>1077</v>
      </c>
      <c r="M427" s="38" t="s">
        <v>2473</v>
      </c>
      <c r="N427" s="38" t="s">
        <v>2479</v>
      </c>
      <c r="O427" s="37" t="s">
        <v>112</v>
      </c>
      <c r="P427" s="35" t="s">
        <v>2480</v>
      </c>
      <c r="Q427" s="40" t="n">
        <v>-9.12185033146822</v>
      </c>
      <c r="R427" s="40" t="n">
        <v>-37.123136771038</v>
      </c>
      <c r="S427" s="39" t="s">
        <v>155</v>
      </c>
      <c r="T427" s="41" t="s">
        <v>2477</v>
      </c>
      <c r="U427" s="37" t="n">
        <v>55340000</v>
      </c>
      <c r="V427" s="42" t="s">
        <v>2481</v>
      </c>
      <c r="W427" s="42"/>
      <c r="X427" s="42"/>
      <c r="Y427" s="42"/>
    </row>
    <row r="428" customFormat="false" ht="15" hidden="false" customHeight="true" outlineLevel="0" collapsed="false">
      <c r="A428" s="25" t="s">
        <v>2450</v>
      </c>
      <c r="B428" s="11" t="str">
        <f aca="false">IF(OR(A428="AC",A428="AM",A428="AP",A428="PA",A428="RO",A428="RR",A428="TO"),"Manaus/AM",IF(OR(A428="AL",A428="BA",A428="CE",A428="MA",A428="PB",A428="PE",A428="PI",A428="RN",A428="SE"),"Recife/PE",IF(OR(A428="MT",A428="MS",A428="GO",A428="DF"),"Campo Grande/MS",IF(OR(A428="SC",A428="PR",A428="RS",A428="MG",A428="ES",A428="SP",A428="RJ"),"Curitiba/PR","VERIFICAR UF"))))</f>
        <v>Recife/PE</v>
      </c>
      <c r="C428" s="26"/>
      <c r="D428" s="27"/>
      <c r="E428" s="29" t="n">
        <f aca="false">IFERROR(INDEX('ANEXO IV - Kits por Polo'!$F$2:$F$615,MATCH($M428&amp;"|"&amp;$K428&amp;"|"&amp;$A428&amp;"|"&amp;$J428,'ANEXO IV - Kits por Polo'!$I$2:$I$615,0)),0)</f>
        <v>36</v>
      </c>
      <c r="F428" s="28" t="n">
        <f aca="false">IFERROR(INDEX('ANEXO IV - Kits por Polo'!$G$2:$G$615,MATCH($M428&amp;"|"&amp;$K428&amp;"|"&amp;$A428&amp;"|"&amp;$J428,'ANEXO IV - Kits por Polo'!$I$2:$I$615,0)),0)</f>
        <v>387076</v>
      </c>
      <c r="G428" s="29" t="s">
        <v>2482</v>
      </c>
      <c r="H428" s="28" t="n">
        <f aca="false">IFERROR(INDEX('ANEXO IV - Kits por Polo'!$H$2:$H$615,MATCH($M428&amp;"|"&amp;$K428&amp;"|"&amp;$A428&amp;"|"&amp;$J428,'ANEXO IV - Kits por Polo'!$I$2:$I$615,0)),0)</f>
        <v>2159.3</v>
      </c>
      <c r="I428" s="28" t="n">
        <f aca="false">MAX(F428/1000,H428*0.3)</f>
        <v>647.79</v>
      </c>
      <c r="J428" s="30" t="s">
        <v>2452</v>
      </c>
      <c r="K428" s="31" t="s">
        <v>158</v>
      </c>
      <c r="L428" s="31" t="s">
        <v>166</v>
      </c>
      <c r="M428" s="30" t="s">
        <v>2483</v>
      </c>
      <c r="N428" s="30" t="s">
        <v>2484</v>
      </c>
      <c r="O428" s="29" t="s">
        <v>2485</v>
      </c>
      <c r="P428" s="25" t="s">
        <v>2486</v>
      </c>
      <c r="Q428" s="32" t="n">
        <v>-8.53681620672403</v>
      </c>
      <c r="R428" s="32" t="n">
        <v>-37.6904655392559</v>
      </c>
      <c r="S428" s="31" t="s">
        <v>155</v>
      </c>
      <c r="T428" s="33" t="s">
        <v>2487</v>
      </c>
      <c r="U428" s="29" t="n">
        <v>56580000</v>
      </c>
      <c r="V428" s="34" t="s">
        <v>2488</v>
      </c>
      <c r="W428" s="34"/>
      <c r="X428" s="34"/>
      <c r="Y428" s="34"/>
    </row>
    <row r="429" customFormat="false" ht="15" hidden="false" customHeight="true" outlineLevel="0" collapsed="false">
      <c r="A429" s="35" t="s">
        <v>2450</v>
      </c>
      <c r="B429" s="11" t="str">
        <f aca="false">IF(OR(A429="AC",A429="AM",A429="AP",A429="PA",A429="RO",A429="RR",A429="TO"),"Manaus/AM",IF(OR(A429="AL",A429="BA",A429="CE",A429="MA",A429="PB",A429="PE",A429="PI",A429="RN",A429="SE"),"Recife/PE",IF(OR(A429="MT",A429="MS",A429="GO",A429="DF"),"Campo Grande/MS",IF(OR(A429="SC",A429="PR",A429="RS",A429="MG",A429="ES",A429="SP",A429="RJ"),"Curitiba/PR","VERIFICAR UF"))))</f>
        <v>Recife/PE</v>
      </c>
      <c r="C429" s="26"/>
      <c r="D429" s="27"/>
      <c r="E429" s="36" t="n">
        <f aca="false">IFERROR(INDEX('ANEXO IV - Kits por Polo'!$F$2:$F$615,MATCH($M429&amp;"|"&amp;$K429&amp;"|"&amp;$A429&amp;"|"&amp;$J429,'ANEXO IV - Kits por Polo'!$I$2:$I$615,0)),0)</f>
        <v>25</v>
      </c>
      <c r="F429" s="36" t="n">
        <f aca="false">IFERROR(INDEX('ANEXO IV - Kits por Polo'!$G$2:$G$615,MATCH($M429&amp;"|"&amp;$K429&amp;"|"&amp;$A429&amp;"|"&amp;$J429,'ANEXO IV - Kits por Polo'!$I$2:$I$615,0)),0)</f>
        <v>274904</v>
      </c>
      <c r="G429" s="37" t="s">
        <v>2489</v>
      </c>
      <c r="H429" s="36" t="n">
        <f aca="false">IFERROR(INDEX('ANEXO IV - Kits por Polo'!$H$2:$H$615,MATCH($M429&amp;"|"&amp;$K429&amp;"|"&amp;$A429&amp;"|"&amp;$J429,'ANEXO IV - Kits por Polo'!$I$2:$I$615,0)),0)</f>
        <v>1529.71</v>
      </c>
      <c r="I429" s="36" t="n">
        <f aca="false">MAX(F429/1000,H429*0.3)</f>
        <v>458.913</v>
      </c>
      <c r="J429" s="38" t="s">
        <v>2452</v>
      </c>
      <c r="K429" s="39" t="s">
        <v>158</v>
      </c>
      <c r="L429" s="39" t="s">
        <v>166</v>
      </c>
      <c r="M429" s="38" t="s">
        <v>2490</v>
      </c>
      <c r="N429" s="38" t="s">
        <v>2491</v>
      </c>
      <c r="O429" s="37" t="s">
        <v>2492</v>
      </c>
      <c r="P429" s="35" t="s">
        <v>2493</v>
      </c>
      <c r="Q429" s="40" t="n">
        <v>-8.90607815595029</v>
      </c>
      <c r="R429" s="40" t="n">
        <v>-37.8280145098089</v>
      </c>
      <c r="S429" s="39" t="s">
        <v>155</v>
      </c>
      <c r="T429" s="41" t="s">
        <v>2494</v>
      </c>
      <c r="U429" s="37" t="n">
        <v>56560000</v>
      </c>
      <c r="V429" s="42" t="s">
        <v>2495</v>
      </c>
      <c r="W429" s="42"/>
      <c r="X429" s="42"/>
      <c r="Y429" s="42"/>
    </row>
    <row r="430" customFormat="false" ht="15" hidden="false" customHeight="true" outlineLevel="0" collapsed="false">
      <c r="A430" s="25" t="s">
        <v>2450</v>
      </c>
      <c r="B430" s="11" t="str">
        <f aca="false">IF(OR(A430="AC",A430="AM",A430="AP",A430="PA",A430="RO",A430="RR",A430="TO"),"Manaus/AM",IF(OR(A430="AL",A430="BA",A430="CE",A430="MA",A430="PB",A430="PE",A430="PI",A430="RN",A430="SE"),"Recife/PE",IF(OR(A430="MT",A430="MS",A430="GO",A430="DF"),"Campo Grande/MS",IF(OR(A430="SC",A430="PR",A430="RS",A430="MG",A430="ES",A430="SP",A430="RJ"),"Curitiba/PR","VERIFICAR UF"))))</f>
        <v>Recife/PE</v>
      </c>
      <c r="C430" s="26"/>
      <c r="D430" s="27"/>
      <c r="E430" s="28" t="n">
        <f aca="false">IFERROR(INDEX('ANEXO IV - Kits por Polo'!$F$2:$F$615,MATCH($M430&amp;"|"&amp;$K430&amp;"|"&amp;$A430&amp;"|"&amp;$J430,'ANEXO IV - Kits por Polo'!$I$2:$I$615,0)),0)</f>
        <v>36</v>
      </c>
      <c r="F430" s="28" t="n">
        <f aca="false">IFERROR(INDEX('ANEXO IV - Kits por Polo'!$G$2:$G$615,MATCH($M430&amp;"|"&amp;$K430&amp;"|"&amp;$A430&amp;"|"&amp;$J430,'ANEXO IV - Kits por Polo'!$I$2:$I$615,0)),0)</f>
        <v>404884</v>
      </c>
      <c r="G430" s="29" t="s">
        <v>2496</v>
      </c>
      <c r="H430" s="28" t="n">
        <f aca="false">IFERROR(INDEX('ANEXO IV - Kits por Polo'!$H$2:$H$615,MATCH($M430&amp;"|"&amp;$K430&amp;"|"&amp;$A430&amp;"|"&amp;$J430,'ANEXO IV - Kits por Polo'!$I$2:$I$615,0)),0)</f>
        <v>2247.44</v>
      </c>
      <c r="I430" s="28" t="n">
        <f aca="false">MAX(F430/1000,H430*0.3)</f>
        <v>674.232</v>
      </c>
      <c r="J430" s="30" t="s">
        <v>2452</v>
      </c>
      <c r="K430" s="31" t="s">
        <v>158</v>
      </c>
      <c r="L430" s="31" t="s">
        <v>166</v>
      </c>
      <c r="M430" s="30" t="s">
        <v>2497</v>
      </c>
      <c r="N430" s="30" t="s">
        <v>2498</v>
      </c>
      <c r="O430" s="29" t="s">
        <v>2499</v>
      </c>
      <c r="P430" s="25" t="s">
        <v>2500</v>
      </c>
      <c r="Q430" s="32" t="n">
        <v>-8.62638902284806</v>
      </c>
      <c r="R430" s="32" t="n">
        <v>-37.1578855055865</v>
      </c>
      <c r="S430" s="31" t="s">
        <v>155</v>
      </c>
      <c r="T430" s="33" t="s">
        <v>2501</v>
      </c>
      <c r="U430" s="29" t="n">
        <v>56520000</v>
      </c>
      <c r="V430" s="34" t="s">
        <v>2502</v>
      </c>
      <c r="W430" s="34"/>
      <c r="X430" s="34"/>
      <c r="Y430" s="34"/>
    </row>
    <row r="431" customFormat="false" ht="15" hidden="false" customHeight="true" outlineLevel="0" collapsed="false">
      <c r="A431" s="35" t="s">
        <v>2450</v>
      </c>
      <c r="B431" s="11" t="str">
        <f aca="false">IF(OR(A431="AC",A431="AM",A431="AP",A431="PA",A431="RO",A431="RR",A431="TO"),"Manaus/AM",IF(OR(A431="AL",A431="BA",A431="CE",A431="MA",A431="PB",A431="PE",A431="PI",A431="RN",A431="SE"),"Recife/PE",IF(OR(A431="MT",A431="MS",A431="GO",A431="DF"),"Campo Grande/MS",IF(OR(A431="SC",A431="PR",A431="RS",A431="MG",A431="ES",A431="SP",A431="RJ"),"Curitiba/PR","VERIFICAR UF"))))</f>
        <v>Recife/PE</v>
      </c>
      <c r="C431" s="26"/>
      <c r="D431" s="27"/>
      <c r="E431" s="36" t="n">
        <f aca="false">IFERROR(INDEX('ANEXO IV - Kits por Polo'!$F$2:$F$615,MATCH($M431&amp;"|"&amp;$K431&amp;"|"&amp;$A431&amp;"|"&amp;$J431,'ANEXO IV - Kits por Polo'!$I$2:$I$615,0)),0)</f>
        <v>72</v>
      </c>
      <c r="F431" s="36" t="n">
        <f aca="false">IFERROR(INDEX('ANEXO IV - Kits por Polo'!$G$2:$G$615,MATCH($M431&amp;"|"&amp;$K431&amp;"|"&amp;$A431&amp;"|"&amp;$J431,'ANEXO IV - Kits por Polo'!$I$2:$I$615,0)),0)</f>
        <v>753847</v>
      </c>
      <c r="G431" s="37" t="s">
        <v>2503</v>
      </c>
      <c r="H431" s="36" t="n">
        <f aca="false">IFERROR(INDEX('ANEXO IV - Kits por Polo'!$H$2:$H$615,MATCH($M431&amp;"|"&amp;$K431&amp;"|"&amp;$A431&amp;"|"&amp;$J431,'ANEXO IV - Kits por Polo'!$I$2:$I$615,0)),0)</f>
        <v>4215.51</v>
      </c>
      <c r="I431" s="36" t="n">
        <f aca="false">MAX(F431/1000,H431*0.3)</f>
        <v>1264.653</v>
      </c>
      <c r="J431" s="38" t="s">
        <v>2452</v>
      </c>
      <c r="K431" s="39" t="s">
        <v>158</v>
      </c>
      <c r="L431" s="39" t="s">
        <v>166</v>
      </c>
      <c r="M431" s="38" t="s">
        <v>2504</v>
      </c>
      <c r="N431" s="38" t="s">
        <v>2505</v>
      </c>
      <c r="O431" s="37" t="s">
        <v>2506</v>
      </c>
      <c r="P431" s="35" t="s">
        <v>2507</v>
      </c>
      <c r="Q431" s="40" t="n">
        <v>-9.17440644484772</v>
      </c>
      <c r="R431" s="40" t="n">
        <v>-38.242789770373</v>
      </c>
      <c r="S431" s="39" t="s">
        <v>155</v>
      </c>
      <c r="T431" s="41" t="s">
        <v>2508</v>
      </c>
      <c r="U431" s="37" t="n">
        <v>56470000</v>
      </c>
      <c r="V431" s="42" t="s">
        <v>2509</v>
      </c>
      <c r="W431" s="42"/>
      <c r="X431" s="42"/>
      <c r="Y431" s="42"/>
    </row>
    <row r="432" customFormat="false" ht="15" hidden="false" customHeight="true" outlineLevel="0" collapsed="false">
      <c r="A432" s="25" t="s">
        <v>2450</v>
      </c>
      <c r="B432" s="11" t="str">
        <f aca="false">IF(OR(A432="AC",A432="AM",A432="AP",A432="PA",A432="RO",A432="RR",A432="TO"),"Manaus/AM",IF(OR(A432="AL",A432="BA",A432="CE",A432="MA",A432="PB",A432="PE",A432="PI",A432="RN",A432="SE"),"Recife/PE",IF(OR(A432="MT",A432="MS",A432="GO",A432="DF"),"Campo Grande/MS",IF(OR(A432="SC",A432="PR",A432="RS",A432="MG",A432="ES",A432="SP",A432="RJ"),"Curitiba/PR","VERIFICAR UF"))))</f>
        <v>Recife/PE</v>
      </c>
      <c r="C432" s="26"/>
      <c r="D432" s="27"/>
      <c r="E432" s="28" t="n">
        <f aca="false">IFERROR(INDEX('ANEXO IV - Kits por Polo'!$F$2:$F$615,MATCH($M432&amp;"|"&amp;$K432&amp;"|"&amp;$A432&amp;"|"&amp;$J432,'ANEXO IV - Kits por Polo'!$I$2:$I$615,0)),0)</f>
        <v>23</v>
      </c>
      <c r="F432" s="28" t="n">
        <f aca="false">IFERROR(INDEX('ANEXO IV - Kits por Polo'!$G$2:$G$615,MATCH($M432&amp;"|"&amp;$K432&amp;"|"&amp;$A432&amp;"|"&amp;$J432,'ANEXO IV - Kits por Polo'!$I$2:$I$615,0)),0)</f>
        <v>237241</v>
      </c>
      <c r="G432" s="29" t="s">
        <v>2510</v>
      </c>
      <c r="H432" s="28" t="n">
        <f aca="false">IFERROR(INDEX('ANEXO IV - Kits por Polo'!$H$2:$H$615,MATCH($M432&amp;"|"&amp;$K432&amp;"|"&amp;$A432&amp;"|"&amp;$J432,'ANEXO IV - Kits por Polo'!$I$2:$I$615,0)),0)</f>
        <v>1329.77</v>
      </c>
      <c r="I432" s="28" t="n">
        <f aca="false">MAX(F432/1000,H432*0.3)</f>
        <v>398.931</v>
      </c>
      <c r="J432" s="30" t="s">
        <v>2452</v>
      </c>
      <c r="K432" s="31" t="s">
        <v>158</v>
      </c>
      <c r="L432" s="31" t="s">
        <v>166</v>
      </c>
      <c r="M432" s="30" t="s">
        <v>2511</v>
      </c>
      <c r="N432" s="30" t="s">
        <v>2512</v>
      </c>
      <c r="O432" s="29" t="s">
        <v>2513</v>
      </c>
      <c r="P432" s="25" t="s">
        <v>2514</v>
      </c>
      <c r="Q432" s="32" t="n">
        <v>-9.10319349043182</v>
      </c>
      <c r="R432" s="32" t="n">
        <v>-38.1482979929817</v>
      </c>
      <c r="S432" s="31" t="s">
        <v>155</v>
      </c>
      <c r="T432" s="33" t="s">
        <v>2515</v>
      </c>
      <c r="U432" s="29" t="n">
        <v>56480000</v>
      </c>
      <c r="V432" s="34" t="s">
        <v>2516</v>
      </c>
      <c r="W432" s="34"/>
      <c r="X432" s="34"/>
      <c r="Y432" s="34"/>
    </row>
    <row r="433" customFormat="false" ht="15" hidden="false" customHeight="true" outlineLevel="0" collapsed="false">
      <c r="A433" s="35" t="s">
        <v>2450</v>
      </c>
      <c r="B433" s="11" t="str">
        <f aca="false">IF(OR(A433="AC",A433="AM",A433="AP",A433="PA",A433="RO",A433="RR",A433="TO"),"Manaus/AM",IF(OR(A433="AL",A433="BA",A433="CE",A433="MA",A433="PB",A433="PE",A433="PI",A433="RN",A433="SE"),"Recife/PE",IF(OR(A433="MT",A433="MS",A433="GO",A433="DF"),"Campo Grande/MS",IF(OR(A433="SC",A433="PR",A433="RS",A433="MG",A433="ES",A433="SP",A433="RJ"),"Curitiba/PR","VERIFICAR UF"))))</f>
        <v>Recife/PE</v>
      </c>
      <c r="C433" s="26"/>
      <c r="D433" s="27"/>
      <c r="E433" s="36" t="n">
        <f aca="false">IFERROR(INDEX('ANEXO IV - Kits por Polo'!$F$2:$F$615,MATCH($M433&amp;"|"&amp;$K433&amp;"|"&amp;$A433&amp;"|"&amp;$J433,'ANEXO IV - Kits por Polo'!$I$2:$I$615,0)),0)</f>
        <v>45</v>
      </c>
      <c r="F433" s="36" t="n">
        <f aca="false">IFERROR(INDEX('ANEXO IV - Kits por Polo'!$G$2:$G$615,MATCH($M433&amp;"|"&amp;$K433&amp;"|"&amp;$A433&amp;"|"&amp;$J433,'ANEXO IV - Kits por Polo'!$I$2:$I$615,0)),0)</f>
        <v>479394</v>
      </c>
      <c r="G433" s="37" t="s">
        <v>2451</v>
      </c>
      <c r="H433" s="36" t="n">
        <f aca="false">IFERROR(INDEX('ANEXO IV - Kits por Polo'!$H$2:$H$615,MATCH($M433&amp;"|"&amp;$K433&amp;"|"&amp;$A433&amp;"|"&amp;$J433,'ANEXO IV - Kits por Polo'!$I$2:$I$615,0)),0)</f>
        <v>2677.09</v>
      </c>
      <c r="I433" s="36" t="n">
        <f aca="false">MAX(F433/1000,H433*0.3)</f>
        <v>803.127</v>
      </c>
      <c r="J433" s="38" t="s">
        <v>2452</v>
      </c>
      <c r="K433" s="39" t="s">
        <v>158</v>
      </c>
      <c r="L433" s="39" t="s">
        <v>166</v>
      </c>
      <c r="M433" s="38" t="s">
        <v>2517</v>
      </c>
      <c r="N433" s="38" t="s">
        <v>2518</v>
      </c>
      <c r="O433" s="37" t="s">
        <v>2519</v>
      </c>
      <c r="P433" s="35" t="s">
        <v>2520</v>
      </c>
      <c r="Q433" s="40" t="n">
        <v>-8.31650016861905</v>
      </c>
      <c r="R433" s="40" t="n">
        <v>-38.7454237788095</v>
      </c>
      <c r="S433" s="39" t="s">
        <v>155</v>
      </c>
      <c r="T433" s="41" t="s">
        <v>2521</v>
      </c>
      <c r="U433" s="37" t="n">
        <v>56420000</v>
      </c>
      <c r="V433" s="42" t="s">
        <v>2522</v>
      </c>
      <c r="W433" s="42"/>
      <c r="X433" s="42"/>
      <c r="Y433" s="42"/>
    </row>
    <row r="434" customFormat="false" ht="15" hidden="false" customHeight="true" outlineLevel="0" collapsed="false">
      <c r="A434" s="25" t="s">
        <v>2450</v>
      </c>
      <c r="B434" s="11" t="str">
        <f aca="false">IF(OR(A434="AC",A434="AM",A434="AP",A434="PA",A434="RO",A434="RR",A434="TO"),"Manaus/AM",IF(OR(A434="AL",A434="BA",A434="CE",A434="MA",A434="PB",A434="PE",A434="PI",A434="RN",A434="SE"),"Recife/PE",IF(OR(A434="MT",A434="MS",A434="GO",A434="DF"),"Campo Grande/MS",IF(OR(A434="SC",A434="PR",A434="RS",A434="MG",A434="ES",A434="SP",A434="RJ"),"Curitiba/PR","VERIFICAR UF"))))</f>
        <v>Recife/PE</v>
      </c>
      <c r="C434" s="26"/>
      <c r="D434" s="27"/>
      <c r="E434" s="28" t="n">
        <f aca="false">IFERROR(INDEX('ANEXO IV - Kits por Polo'!$F$2:$F$615,MATCH($M434&amp;"|"&amp;$K434&amp;"|"&amp;$A434&amp;"|"&amp;$J434,'ANEXO IV - Kits por Polo'!$I$2:$I$615,0)),0)</f>
        <v>10</v>
      </c>
      <c r="F434" s="28" t="n">
        <f aca="false">IFERROR(INDEX('ANEXO IV - Kits por Polo'!$G$2:$G$615,MATCH($M434&amp;"|"&amp;$K434&amp;"|"&amp;$A434&amp;"|"&amp;$J434,'ANEXO IV - Kits por Polo'!$I$2:$I$615,0)),0)</f>
        <v>105213</v>
      </c>
      <c r="G434" s="29" t="s">
        <v>2523</v>
      </c>
      <c r="H434" s="28" t="n">
        <f aca="false">IFERROR(INDEX('ANEXO IV - Kits por Polo'!$H$2:$H$615,MATCH($M434&amp;"|"&amp;$K434&amp;"|"&amp;$A434&amp;"|"&amp;$J434,'ANEXO IV - Kits por Polo'!$I$2:$I$615,0)),0)</f>
        <v>588.38</v>
      </c>
      <c r="I434" s="28" t="n">
        <f aca="false">MAX(F434/1000,H434*0.3)</f>
        <v>176.514</v>
      </c>
      <c r="J434" s="30" t="s">
        <v>2452</v>
      </c>
      <c r="K434" s="31" t="s">
        <v>543</v>
      </c>
      <c r="L434" s="31" t="s">
        <v>159</v>
      </c>
      <c r="M434" s="30" t="s">
        <v>2517</v>
      </c>
      <c r="N434" s="30" t="s">
        <v>2524</v>
      </c>
      <c r="O434" s="29" t="s">
        <v>2525</v>
      </c>
      <c r="P434" s="25" t="s">
        <v>2526</v>
      </c>
      <c r="Q434" s="32" t="n">
        <v>-8.66675836341873</v>
      </c>
      <c r="R434" s="32" t="n">
        <v>-39.2160805555518</v>
      </c>
      <c r="S434" s="31" t="s">
        <v>235</v>
      </c>
      <c r="T434" s="33" t="s">
        <v>2527</v>
      </c>
      <c r="U434" s="29" t="n">
        <v>56440000</v>
      </c>
      <c r="V434" s="34" t="s">
        <v>2528</v>
      </c>
      <c r="W434" s="34"/>
      <c r="X434" s="34"/>
      <c r="Y434" s="34"/>
    </row>
    <row r="435" customFormat="false" ht="15" hidden="false" customHeight="true" outlineLevel="0" collapsed="false">
      <c r="A435" s="35" t="s">
        <v>2450</v>
      </c>
      <c r="B435" s="11" t="str">
        <f aca="false">IF(OR(A435="AC",A435="AM",A435="AP",A435="PA",A435="RO",A435="RR",A435="TO"),"Manaus/AM",IF(OR(A435="AL",A435="BA",A435="CE",A435="MA",A435="PB",A435="PE",A435="PI",A435="RN",A435="SE"),"Recife/PE",IF(OR(A435="MT",A435="MS",A435="GO",A435="DF"),"Campo Grande/MS",IF(OR(A435="SC",A435="PR",A435="RS",A435="MG",A435="ES",A435="SP",A435="RJ"),"Curitiba/PR","VERIFICAR UF"))))</f>
        <v>Recife/PE</v>
      </c>
      <c r="C435" s="26"/>
      <c r="D435" s="27"/>
      <c r="E435" s="36" t="n">
        <f aca="false">IFERROR(INDEX('ANEXO IV - Kits por Polo'!$F$2:$F$615,MATCH($M435&amp;"|"&amp;$K435&amp;"|"&amp;$A435&amp;"|"&amp;$J435,'ANEXO IV - Kits por Polo'!$I$2:$I$615,0)),0)</f>
        <v>13</v>
      </c>
      <c r="F435" s="36" t="n">
        <f aca="false">IFERROR(INDEX('ANEXO IV - Kits por Polo'!$G$2:$G$615,MATCH($M435&amp;"|"&amp;$K435&amp;"|"&amp;$A435&amp;"|"&amp;$J435,'ANEXO IV - Kits por Polo'!$I$2:$I$615,0)),0)</f>
        <v>90476</v>
      </c>
      <c r="G435" s="37" t="s">
        <v>2529</v>
      </c>
      <c r="H435" s="36" t="n">
        <f aca="false">IFERROR(INDEX('ANEXO IV - Kits por Polo'!$H$2:$H$615,MATCH($M435&amp;"|"&amp;$K435&amp;"|"&amp;$A435&amp;"|"&amp;$J435,'ANEXO IV - Kits por Polo'!$I$2:$I$615,0)),0)</f>
        <v>535.73</v>
      </c>
      <c r="I435" s="36" t="n">
        <f aca="false">MAX(F435/1000,H435*0.3)</f>
        <v>160.719</v>
      </c>
      <c r="J435" s="38" t="s">
        <v>2452</v>
      </c>
      <c r="K435" s="39" t="s">
        <v>187</v>
      </c>
      <c r="L435" s="39" t="s">
        <v>187</v>
      </c>
      <c r="M435" s="38" t="s">
        <v>2530</v>
      </c>
      <c r="N435" s="38" t="s">
        <v>2531</v>
      </c>
      <c r="O435" s="37" t="s">
        <v>2532</v>
      </c>
      <c r="P435" s="35" t="s">
        <v>2533</v>
      </c>
      <c r="Q435" s="40" t="n">
        <v>-8.03968005947741</v>
      </c>
      <c r="R435" s="40" t="n">
        <v>-34.9006910004004</v>
      </c>
      <c r="S435" s="39" t="s">
        <v>155</v>
      </c>
      <c r="T435" s="41" t="s">
        <v>2534</v>
      </c>
      <c r="U435" s="37" t="n">
        <v>52052010</v>
      </c>
      <c r="V435" s="42" t="s">
        <v>2535</v>
      </c>
      <c r="W435" s="42"/>
      <c r="X435" s="42"/>
      <c r="Y435" s="42"/>
    </row>
    <row r="436" customFormat="false" ht="15" hidden="false" customHeight="true" outlineLevel="0" collapsed="false">
      <c r="A436" s="25" t="s">
        <v>2450</v>
      </c>
      <c r="B436" s="11" t="str">
        <f aca="false">IF(OR(A436="AC",A436="AM",A436="AP",A436="PA",A436="RO",A436="RR",A436="TO"),"Manaus/AM",IF(OR(A436="AL",A436="BA",A436="CE",A436="MA",A436="PB",A436="PE",A436="PI",A436="RN",A436="SE"),"Recife/PE",IF(OR(A436="MT",A436="MS",A436="GO",A436="DF"),"Campo Grande/MS",IF(OR(A436="SC",A436="PR",A436="RS",A436="MG",A436="ES",A436="SP",A436="RJ"),"Curitiba/PR","VERIFICAR UF"))))</f>
        <v>Recife/PE</v>
      </c>
      <c r="C436" s="26"/>
      <c r="D436" s="27"/>
      <c r="E436" s="28" t="n">
        <f aca="false">IFERROR(INDEX('ANEXO IV - Kits por Polo'!$F$2:$F$615,MATCH($M436&amp;"|"&amp;$K436&amp;"|"&amp;$A436&amp;"|"&amp;$J436,'ANEXO IV - Kits por Polo'!$I$2:$I$615,0)),0)</f>
        <v>20</v>
      </c>
      <c r="F436" s="28" t="n">
        <f aca="false">IFERROR(INDEX('ANEXO IV - Kits por Polo'!$G$2:$G$615,MATCH($M436&amp;"|"&amp;$K436&amp;"|"&amp;$A436&amp;"|"&amp;$J436,'ANEXO IV - Kits por Polo'!$I$2:$I$615,0)),0)</f>
        <v>204490</v>
      </c>
      <c r="G436" s="29" t="s">
        <v>2536</v>
      </c>
      <c r="H436" s="28" t="n">
        <f aca="false">IFERROR(INDEX('ANEXO IV - Kits por Polo'!$H$2:$H$615,MATCH($M436&amp;"|"&amp;$K436&amp;"|"&amp;$A436&amp;"|"&amp;$J436,'ANEXO IV - Kits por Polo'!$I$2:$I$615,0)),0)</f>
        <v>1147.38</v>
      </c>
      <c r="I436" s="28" t="n">
        <f aca="false">MAX(F436/1000,H436*0.3)</f>
        <v>344.214</v>
      </c>
      <c r="J436" s="30" t="s">
        <v>2452</v>
      </c>
      <c r="K436" s="31" t="s">
        <v>158</v>
      </c>
      <c r="L436" s="31" t="s">
        <v>166</v>
      </c>
      <c r="M436" s="30" t="s">
        <v>2537</v>
      </c>
      <c r="N436" s="30" t="s">
        <v>2537</v>
      </c>
      <c r="O436" s="29" t="s">
        <v>2538</v>
      </c>
      <c r="P436" s="25" t="s">
        <v>2539</v>
      </c>
      <c r="Q436" s="32" t="n">
        <v>-8.59541300362005</v>
      </c>
      <c r="R436" s="32" t="n">
        <v>-38.5736735452915</v>
      </c>
      <c r="S436" s="31" t="s">
        <v>155</v>
      </c>
      <c r="T436" s="33" t="s">
        <v>2540</v>
      </c>
      <c r="U436" s="29" t="n">
        <v>56408310</v>
      </c>
      <c r="V436" s="34" t="s">
        <v>2541</v>
      </c>
      <c r="W436" s="34"/>
      <c r="X436" s="34"/>
      <c r="Y436" s="34"/>
    </row>
    <row r="437" customFormat="false" ht="15" hidden="false" customHeight="true" outlineLevel="0" collapsed="false">
      <c r="A437" s="35" t="s">
        <v>2450</v>
      </c>
      <c r="B437" s="11" t="str">
        <f aca="false">IF(OR(A437="AC",A437="AM",A437="AP",A437="PA",A437="RO",A437="RR",A437="TO"),"Manaus/AM",IF(OR(A437="AL",A437="BA",A437="CE",A437="MA",A437="PB",A437="PE",A437="PI",A437="RN",A437="SE"),"Recife/PE",IF(OR(A437="MT",A437="MS",A437="GO",A437="DF"),"Campo Grande/MS",IF(OR(A437="SC",A437="PR",A437="RS",A437="MG",A437="ES",A437="SP",A437="RJ"),"Curitiba/PR","VERIFICAR UF"))))</f>
        <v>Recife/PE</v>
      </c>
      <c r="C437" s="26"/>
      <c r="D437" s="27"/>
      <c r="E437" s="36" t="n">
        <f aca="false">IFERROR(INDEX('ANEXO IV - Kits por Polo'!$F$2:$F$615,MATCH($M437&amp;"|"&amp;$K437&amp;"|"&amp;$A437&amp;"|"&amp;$J437,'ANEXO IV - Kits por Polo'!$I$2:$I$615,0)),0)</f>
        <v>42</v>
      </c>
      <c r="F437" s="36" t="n">
        <f aca="false">IFERROR(INDEX('ANEXO IV - Kits por Polo'!$G$2:$G$615,MATCH($M437&amp;"|"&amp;$K437&amp;"|"&amp;$A437&amp;"|"&amp;$J437,'ANEXO IV - Kits por Polo'!$I$2:$I$615,0)),0)</f>
        <v>352395</v>
      </c>
      <c r="G437" s="37" t="s">
        <v>2529</v>
      </c>
      <c r="H437" s="36" t="n">
        <f aca="false">IFERROR(INDEX('ANEXO IV - Kits por Polo'!$H$2:$H$615,MATCH($M437&amp;"|"&amp;$K437&amp;"|"&amp;$A437&amp;"|"&amp;$J437,'ANEXO IV - Kits por Polo'!$I$2:$I$615,0)),0)</f>
        <v>2026.18</v>
      </c>
      <c r="I437" s="36" t="n">
        <f aca="false">MAX(F437/1000,H437*0.3)</f>
        <v>607.854</v>
      </c>
      <c r="J437" s="38" t="s">
        <v>2452</v>
      </c>
      <c r="K437" s="39" t="s">
        <v>136</v>
      </c>
      <c r="L437" s="39" t="s">
        <v>152</v>
      </c>
      <c r="M437" s="38" t="s">
        <v>2529</v>
      </c>
      <c r="N437" s="38" t="s">
        <v>2542</v>
      </c>
      <c r="O437" s="37" t="n">
        <v>7330979</v>
      </c>
      <c r="P437" s="35" t="s">
        <v>2533</v>
      </c>
      <c r="Q437" s="40" t="n">
        <v>-8.03968005947741</v>
      </c>
      <c r="R437" s="40" t="n">
        <v>-34.9006910004004</v>
      </c>
      <c r="S437" s="39" t="s">
        <v>155</v>
      </c>
      <c r="T437" s="41" t="s">
        <v>2534</v>
      </c>
      <c r="U437" s="37" t="n">
        <v>52052010</v>
      </c>
      <c r="V437" s="42" t="s">
        <v>2535</v>
      </c>
      <c r="W437" s="42"/>
      <c r="X437" s="42"/>
      <c r="Y437" s="42"/>
    </row>
    <row r="438" customFormat="false" ht="15" hidden="false" customHeight="true" outlineLevel="0" collapsed="false">
      <c r="A438" s="25" t="s">
        <v>2450</v>
      </c>
      <c r="B438" s="11" t="str">
        <f aca="false">IF(OR(A438="AC",A438="AM",A438="AP",A438="PA",A438="RO",A438="RR",A438="TO"),"Manaus/AM",IF(OR(A438="AL",A438="BA",A438="CE",A438="MA",A438="PB",A438="PE",A438="PI",A438="RN",A438="SE"),"Recife/PE",IF(OR(A438="MT",A438="MS",A438="GO",A438="DF"),"Campo Grande/MS",IF(OR(A438="SC",A438="PR",A438="RS",A438="MG",A438="ES",A438="SP",A438="RJ"),"Curitiba/PR","VERIFICAR UF"))))</f>
        <v>Recife/PE</v>
      </c>
      <c r="C438" s="26"/>
      <c r="D438" s="27"/>
      <c r="E438" s="28" t="n">
        <f aca="false">IFERROR(INDEX('ANEXO IV - Kits por Polo'!$F$2:$F$615,MATCH($M438&amp;"|"&amp;$K438&amp;"|"&amp;$A438&amp;"|"&amp;$J438,'ANEXO IV - Kits por Polo'!$I$2:$I$615,0)),0)</f>
        <v>10</v>
      </c>
      <c r="F438" s="28" t="n">
        <f aca="false">IFERROR(INDEX('ANEXO IV - Kits por Polo'!$G$2:$G$615,MATCH($M438&amp;"|"&amp;$K438&amp;"|"&amp;$A438&amp;"|"&amp;$J438,'ANEXO IV - Kits por Polo'!$I$2:$I$615,0)),0)</f>
        <v>105213</v>
      </c>
      <c r="G438" s="29" t="s">
        <v>2523</v>
      </c>
      <c r="H438" s="28" t="n">
        <f aca="false">IFERROR(INDEX('ANEXO IV - Kits por Polo'!$H$2:$H$615,MATCH($M438&amp;"|"&amp;$K438&amp;"|"&amp;$A438&amp;"|"&amp;$J438,'ANEXO IV - Kits por Polo'!$I$2:$I$615,0)),0)</f>
        <v>588.38</v>
      </c>
      <c r="I438" s="28" t="n">
        <f aca="false">MAX(F438/1000,H438*0.3)</f>
        <v>176.514</v>
      </c>
      <c r="J438" s="30" t="s">
        <v>2452</v>
      </c>
      <c r="K438" s="31" t="s">
        <v>1077</v>
      </c>
      <c r="L438" s="31" t="s">
        <v>1077</v>
      </c>
      <c r="M438" s="30" t="s">
        <v>2543</v>
      </c>
      <c r="N438" s="30" t="s">
        <v>2544</v>
      </c>
      <c r="O438" s="29" t="s">
        <v>112</v>
      </c>
      <c r="P438" s="25" t="s">
        <v>2545</v>
      </c>
      <c r="Q438" s="32" t="n">
        <v>-8.74085767705882</v>
      </c>
      <c r="R438" s="32" t="n">
        <v>-38.716333638704</v>
      </c>
      <c r="S438" s="31" t="s">
        <v>235</v>
      </c>
      <c r="T438" s="33" t="s">
        <v>2546</v>
      </c>
      <c r="U438" s="29" t="n">
        <v>56430000</v>
      </c>
      <c r="V438" s="34" t="s">
        <v>2547</v>
      </c>
      <c r="W438" s="34"/>
      <c r="X438" s="34"/>
      <c r="Y438" s="34"/>
    </row>
    <row r="439" customFormat="false" ht="15" hidden="false" customHeight="true" outlineLevel="0" collapsed="false">
      <c r="A439" s="35" t="s">
        <v>2450</v>
      </c>
      <c r="B439" s="11" t="str">
        <f aca="false">IF(OR(A439="AC",A439="AM",A439="AP",A439="PA",A439="RO",A439="RR",A439="TO"),"Manaus/AM",IF(OR(A439="AL",A439="BA",A439="CE",A439="MA",A439="PB",A439="PE",A439="PI",A439="RN",A439="SE"),"Recife/PE",IF(OR(A439="MT",A439="MS",A439="GO",A439="DF"),"Campo Grande/MS",IF(OR(A439="SC",A439="PR",A439="RS",A439="MG",A439="ES",A439="SP",A439="RJ"),"Curitiba/PR","VERIFICAR UF"))))</f>
        <v>Recife/PE</v>
      </c>
      <c r="C439" s="26"/>
      <c r="D439" s="27"/>
      <c r="E439" s="36" t="n">
        <f aca="false">IFERROR(INDEX('ANEXO IV - Kits por Polo'!$F$2:$F$615,MATCH($M439&amp;"|"&amp;$K439&amp;"|"&amp;$A439&amp;"|"&amp;$J439,'ANEXO IV - Kits por Polo'!$I$2:$I$615,0)),0)</f>
        <v>46</v>
      </c>
      <c r="F439" s="36" t="n">
        <f aca="false">IFERROR(INDEX('ANEXO IV - Kits por Polo'!$G$2:$G$615,MATCH($M439&amp;"|"&amp;$K439&amp;"|"&amp;$A439&amp;"|"&amp;$J439,'ANEXO IV - Kits por Polo'!$I$2:$I$615,0)),0)</f>
        <v>474481</v>
      </c>
      <c r="G439" s="37" t="s">
        <v>2548</v>
      </c>
      <c r="H439" s="36" t="n">
        <f aca="false">IFERROR(INDEX('ANEXO IV - Kits por Polo'!$H$2:$H$615,MATCH($M439&amp;"|"&amp;$K439&amp;"|"&amp;$A439&amp;"|"&amp;$J439,'ANEXO IV - Kits por Polo'!$I$2:$I$615,0)),0)</f>
        <v>2659.54</v>
      </c>
      <c r="I439" s="36" t="n">
        <f aca="false">MAX(F439/1000,H439*0.3)</f>
        <v>797.862</v>
      </c>
      <c r="J439" s="38" t="s">
        <v>2452</v>
      </c>
      <c r="K439" s="39" t="s">
        <v>158</v>
      </c>
      <c r="L439" s="39" t="s">
        <v>166</v>
      </c>
      <c r="M439" s="38" t="s">
        <v>2549</v>
      </c>
      <c r="N439" s="38" t="s">
        <v>2550</v>
      </c>
      <c r="O439" s="37" t="s">
        <v>2551</v>
      </c>
      <c r="P439" s="35" t="s">
        <v>2552</v>
      </c>
      <c r="Q439" s="40" t="n">
        <v>-8.51386176541502</v>
      </c>
      <c r="R439" s="40" t="n">
        <v>-39.3062430561067</v>
      </c>
      <c r="S439" s="39" t="s">
        <v>155</v>
      </c>
      <c r="T439" s="41" t="s">
        <v>2553</v>
      </c>
      <c r="U439" s="37" t="n">
        <v>56180000</v>
      </c>
      <c r="V439" s="42" t="s">
        <v>2554</v>
      </c>
      <c r="W439" s="42"/>
      <c r="X439" s="42"/>
      <c r="Y439" s="42"/>
    </row>
    <row r="440" customFormat="false" ht="15" hidden="false" customHeight="true" outlineLevel="0" collapsed="false">
      <c r="A440" s="25" t="s">
        <v>2450</v>
      </c>
      <c r="B440" s="11" t="str">
        <f aca="false">IF(OR(A440="AC",A440="AM",A440="AP",A440="PA",A440="RO",A440="RR",A440="TO"),"Manaus/AM",IF(OR(A440="AL",A440="BA",A440="CE",A440="MA",A440="PB",A440="PE",A440="PI",A440="RN",A440="SE"),"Recife/PE",IF(OR(A440="MT",A440="MS",A440="GO",A440="DF"),"Campo Grande/MS",IF(OR(A440="SC",A440="PR",A440="RS",A440="MG",A440="ES",A440="SP",A440="RJ"),"Curitiba/PR","VERIFICAR UF"))))</f>
        <v>Recife/PE</v>
      </c>
      <c r="C440" s="26"/>
      <c r="D440" s="27"/>
      <c r="E440" s="28" t="n">
        <f aca="false">IFERROR(INDEX('ANEXO IV - Kits por Polo'!$F$2:$F$615,MATCH($M440&amp;"|"&amp;$K440&amp;"|"&amp;$A440&amp;"|"&amp;$J440,'ANEXO IV - Kits por Polo'!$I$2:$I$615,0)),0)</f>
        <v>8</v>
      </c>
      <c r="F440" s="28" t="n">
        <f aca="false">IFERROR(INDEX('ANEXO IV - Kits por Polo'!$G$2:$G$615,MATCH($M440&amp;"|"&amp;$K440&amp;"|"&amp;$A440&amp;"|"&amp;$J440,'ANEXO IV - Kits por Polo'!$I$2:$I$615,0)),0)</f>
        <v>79421</v>
      </c>
      <c r="G440" s="29" t="s">
        <v>2555</v>
      </c>
      <c r="H440" s="28" t="n">
        <f aca="false">IFERROR(INDEX('ANEXO IV - Kits por Polo'!$H$2:$H$615,MATCH($M440&amp;"|"&amp;$K440&amp;"|"&amp;$A440&amp;"|"&amp;$J440,'ANEXO IV - Kits por Polo'!$I$2:$I$615,0)),0)</f>
        <v>447.2</v>
      </c>
      <c r="I440" s="28" t="n">
        <f aca="false">MAX(F440/1000,H440*0.3)</f>
        <v>134.16</v>
      </c>
      <c r="J440" s="30" t="s">
        <v>2452</v>
      </c>
      <c r="K440" s="31" t="s">
        <v>543</v>
      </c>
      <c r="L440" s="31" t="s">
        <v>159</v>
      </c>
      <c r="M440" s="30" t="s">
        <v>2549</v>
      </c>
      <c r="N440" s="30" t="s">
        <v>2556</v>
      </c>
      <c r="O440" s="29" t="s">
        <v>2557</v>
      </c>
      <c r="P440" s="25" t="s">
        <v>2558</v>
      </c>
      <c r="Q440" s="32" t="n">
        <v>-8.60713345350668</v>
      </c>
      <c r="R440" s="32" t="n">
        <v>-39.58261116148</v>
      </c>
      <c r="S440" s="31" t="s">
        <v>235</v>
      </c>
      <c r="T440" s="33" t="s">
        <v>2559</v>
      </c>
      <c r="U440" s="29" t="n">
        <v>56170000</v>
      </c>
      <c r="V440" s="34" t="s">
        <v>2560</v>
      </c>
      <c r="W440" s="34"/>
      <c r="X440" s="34"/>
      <c r="Y440" s="34"/>
    </row>
    <row r="441" customFormat="false" ht="15" hidden="false" customHeight="true" outlineLevel="0" collapsed="false">
      <c r="A441" s="35" t="s">
        <v>2450</v>
      </c>
      <c r="B441" s="11" t="str">
        <f aca="false">IF(OR(A441="AC",A441="AM",A441="AP",A441="PA",A441="RO",A441="RR",A441="TO"),"Manaus/AM",IF(OR(A441="AL",A441="BA",A441="CE",A441="MA",A441="PB",A441="PE",A441="PI",A441="RN",A441="SE"),"Recife/PE",IF(OR(A441="MT",A441="MS",A441="GO",A441="DF"),"Campo Grande/MS",IF(OR(A441="SC",A441="PR",A441="RS",A441="MG",A441="ES",A441="SP",A441="RJ"),"Curitiba/PR","VERIFICAR UF"))))</f>
        <v>Recife/PE</v>
      </c>
      <c r="C441" s="26"/>
      <c r="D441" s="27"/>
      <c r="E441" s="36" t="n">
        <f aca="false">IFERROR(INDEX('ANEXO IV - Kits por Polo'!$F$2:$F$615,MATCH($M441&amp;"|"&amp;$K441&amp;"|"&amp;$A441&amp;"|"&amp;$J441,'ANEXO IV - Kits por Polo'!$I$2:$I$615,0)),0)</f>
        <v>15</v>
      </c>
      <c r="F441" s="36" t="n">
        <f aca="false">IFERROR(INDEX('ANEXO IV - Kits por Polo'!$G$2:$G$615,MATCH($M441&amp;"|"&amp;$K441&amp;"|"&amp;$A441&amp;"|"&amp;$J441,'ANEXO IV - Kits por Polo'!$I$2:$I$615,0)),0)</f>
        <v>151883</v>
      </c>
      <c r="G441" s="37" t="s">
        <v>2561</v>
      </c>
      <c r="H441" s="36" t="n">
        <f aca="false">IFERROR(INDEX('ANEXO IV - Kits por Polo'!$H$2:$H$615,MATCH($M441&amp;"|"&amp;$K441&amp;"|"&amp;$A441&amp;"|"&amp;$J441,'ANEXO IV - Kits por Polo'!$I$2:$I$615,0)),0)</f>
        <v>853.19</v>
      </c>
      <c r="I441" s="36" t="n">
        <f aca="false">MAX(F441/1000,H441*0.3)</f>
        <v>255.957</v>
      </c>
      <c r="J441" s="38" t="s">
        <v>2452</v>
      </c>
      <c r="K441" s="39" t="s">
        <v>158</v>
      </c>
      <c r="L441" s="39" t="s">
        <v>166</v>
      </c>
      <c r="M441" s="38" t="s">
        <v>2562</v>
      </c>
      <c r="N441" s="38" t="s">
        <v>2563</v>
      </c>
      <c r="O441" s="37" t="s">
        <v>2564</v>
      </c>
      <c r="P441" s="35" t="s">
        <v>2565</v>
      </c>
      <c r="Q441" s="40" t="n">
        <v>-8.35815493055265</v>
      </c>
      <c r="R441" s="40" t="n">
        <v>-36.681455716772</v>
      </c>
      <c r="S441" s="39" t="s">
        <v>155</v>
      </c>
      <c r="T441" s="41" t="s">
        <v>2566</v>
      </c>
      <c r="U441" s="37" t="n">
        <v>55200000</v>
      </c>
      <c r="V441" s="42" t="s">
        <v>2567</v>
      </c>
      <c r="W441" s="42"/>
      <c r="X441" s="42"/>
      <c r="Y441" s="42"/>
    </row>
    <row r="442" customFormat="false" ht="15" hidden="false" customHeight="true" outlineLevel="0" collapsed="false">
      <c r="A442" s="25" t="s">
        <v>2450</v>
      </c>
      <c r="B442" s="11" t="str">
        <f aca="false">IF(OR(A442="AC",A442="AM",A442="AP",A442="PA",A442="RO",A442="RR",A442="TO"),"Manaus/AM",IF(OR(A442="AL",A442="BA",A442="CE",A442="MA",A442="PB",A442="PE",A442="PI",A442="RN",A442="SE"),"Recife/PE",IF(OR(A442="MT",A442="MS",A442="GO",A442="DF"),"Campo Grande/MS",IF(OR(A442="SC",A442="PR",A442="RS",A442="MG",A442="ES",A442="SP",A442="RJ"),"Curitiba/PR","VERIFICAR UF"))))</f>
        <v>Recife/PE</v>
      </c>
      <c r="C442" s="26"/>
      <c r="D442" s="27"/>
      <c r="E442" s="28" t="n">
        <f aca="false">IFERROR(INDEX('ANEXO IV - Kits por Polo'!$F$2:$F$615,MATCH($M442&amp;"|"&amp;$K442&amp;"|"&amp;$A442&amp;"|"&amp;$J442,'ANEXO IV - Kits por Polo'!$I$2:$I$615,0)),0)</f>
        <v>93</v>
      </c>
      <c r="F442" s="28" t="n">
        <f aca="false">IFERROR(INDEX('ANEXO IV - Kits por Polo'!$G$2:$G$615,MATCH($M442&amp;"|"&amp;$K442&amp;"|"&amp;$A442&amp;"|"&amp;$J442,'ANEXO IV - Kits por Polo'!$I$2:$I$615,0)),0)</f>
        <v>1030593</v>
      </c>
      <c r="G442" s="29" t="s">
        <v>2561</v>
      </c>
      <c r="H442" s="28" t="n">
        <f aca="false">IFERROR(INDEX('ANEXO IV - Kits por Polo'!$H$2:$H$615,MATCH($M442&amp;"|"&amp;$K442&amp;"|"&amp;$A442&amp;"|"&amp;$J442,'ANEXO IV - Kits por Polo'!$I$2:$I$615,0)),0)</f>
        <v>5727.28</v>
      </c>
      <c r="I442" s="28" t="n">
        <f aca="false">MAX(F442/1000,H442*0.3)</f>
        <v>1718.184</v>
      </c>
      <c r="J442" s="30" t="s">
        <v>2452</v>
      </c>
      <c r="K442" s="31" t="s">
        <v>158</v>
      </c>
      <c r="L442" s="31" t="s">
        <v>159</v>
      </c>
      <c r="M442" s="30" t="s">
        <v>2568</v>
      </c>
      <c r="N442" s="30" t="s">
        <v>2569</v>
      </c>
      <c r="O442" s="29" t="s">
        <v>2570</v>
      </c>
      <c r="P442" s="25" t="s">
        <v>2571</v>
      </c>
      <c r="Q442" s="32" t="n">
        <v>-8.33789776089733</v>
      </c>
      <c r="R442" s="32" t="n">
        <v>-36.7131144291191</v>
      </c>
      <c r="S442" s="31" t="s">
        <v>155</v>
      </c>
      <c r="T442" s="33" t="s">
        <v>2572</v>
      </c>
      <c r="U442" s="29" t="n">
        <v>55200000</v>
      </c>
      <c r="V442" s="34" t="s">
        <v>2573</v>
      </c>
      <c r="W442" s="34"/>
      <c r="X442" s="34"/>
      <c r="Y442" s="34"/>
    </row>
    <row r="443" customFormat="false" ht="15" hidden="false" customHeight="true" outlineLevel="0" collapsed="false">
      <c r="A443" s="35" t="s">
        <v>2574</v>
      </c>
      <c r="B443" s="11" t="str">
        <f aca="false">IF(OR(A443="AC",A443="AM",A443="AP",A443="PA",A443="RO",A443="RR",A443="TO"),"Manaus/AM",IF(OR(A443="AL",A443="BA",A443="CE",A443="MA",A443="PB",A443="PE",A443="PI",A443="RN",A443="SE"),"Recife/PE",IF(OR(A443="MT",A443="MS",A443="GO",A443="DF"),"Campo Grande/MS",IF(OR(A443="SC",A443="PR",A443="RS",A443="MG",A443="ES",A443="SP",A443="RJ"),"Curitiba/PR","VERIFICAR UF"))))</f>
        <v>Recife/PE</v>
      </c>
      <c r="C443" s="26"/>
      <c r="D443" s="27"/>
      <c r="E443" s="36" t="n">
        <f aca="false">IFERROR(INDEX('ANEXO IV - Kits por Polo'!$F$2:$F$615,MATCH($M443&amp;"|"&amp;$K443&amp;"|"&amp;$A443&amp;"|"&amp;$J443,'ANEXO IV - Kits por Polo'!$I$2:$I$615,0)),0)</f>
        <v>10</v>
      </c>
      <c r="F443" s="36" t="n">
        <f aca="false">IFERROR(INDEX('ANEXO IV - Kits por Polo'!$G$2:$G$615,MATCH($M443&amp;"|"&amp;$K443&amp;"|"&amp;$A443&amp;"|"&amp;$J443,'ANEXO IV - Kits por Polo'!$I$2:$I$615,0)),0)</f>
        <v>105213</v>
      </c>
      <c r="G443" s="37" t="s">
        <v>2575</v>
      </c>
      <c r="H443" s="36" t="n">
        <f aca="false">IFERROR(INDEX('ANEXO IV - Kits por Polo'!$H$2:$H$615,MATCH($M443&amp;"|"&amp;$K443&amp;"|"&amp;$A443&amp;"|"&amp;$J443,'ANEXO IV - Kits por Polo'!$I$2:$I$615,0)),0)</f>
        <v>588.38</v>
      </c>
      <c r="I443" s="36" t="n">
        <f aca="false">MAX(F443/1000,H443*0.3)</f>
        <v>176.514</v>
      </c>
      <c r="J443" s="38" t="s">
        <v>1387</v>
      </c>
      <c r="K443" s="39" t="s">
        <v>543</v>
      </c>
      <c r="L443" s="39" t="s">
        <v>159</v>
      </c>
      <c r="M443" s="38" t="s">
        <v>2576</v>
      </c>
      <c r="N443" s="38" t="s">
        <v>2575</v>
      </c>
      <c r="O443" s="37" t="s">
        <v>2577</v>
      </c>
      <c r="P443" s="35" t="s">
        <v>2578</v>
      </c>
      <c r="Q443" s="40" t="n">
        <v>-4.35040104644872</v>
      </c>
      <c r="R443" s="40" t="n">
        <v>-41.8535314748348</v>
      </c>
      <c r="S443" s="39" t="s">
        <v>155</v>
      </c>
      <c r="T443" s="41" t="s">
        <v>2579</v>
      </c>
      <c r="U443" s="37" t="n">
        <v>64260000</v>
      </c>
      <c r="V443" s="42" t="s">
        <v>2580</v>
      </c>
      <c r="W443" s="42"/>
      <c r="X443" s="42"/>
      <c r="Y443" s="42"/>
    </row>
    <row r="444" customFormat="false" ht="15" hidden="false" customHeight="true" outlineLevel="0" collapsed="false">
      <c r="A444" s="25" t="s">
        <v>2574</v>
      </c>
      <c r="B444" s="11" t="str">
        <f aca="false">IF(OR(A444="AC",A444="AM",A444="AP",A444="PA",A444="RO",A444="RR",A444="TO"),"Manaus/AM",IF(OR(A444="AL",A444="BA",A444="CE",A444="MA",A444="PB",A444="PE",A444="PI",A444="RN",A444="SE"),"Recife/PE",IF(OR(A444="MT",A444="MS",A444="GO",A444="DF"),"Campo Grande/MS",IF(OR(A444="SC",A444="PR",A444="RS",A444="MG",A444="ES",A444="SP",A444="RJ"),"Curitiba/PR","VERIFICAR UF"))))</f>
        <v>Recife/PE</v>
      </c>
      <c r="C444" s="26"/>
      <c r="D444" s="27"/>
      <c r="E444" s="28" t="n">
        <f aca="false">IFERROR(INDEX('ANEXO IV - Kits por Polo'!$F$2:$F$615,MATCH($M444&amp;"|"&amp;$K444&amp;"|"&amp;$A444&amp;"|"&amp;$J444,'ANEXO IV - Kits por Polo'!$I$2:$I$615,0)),0)</f>
        <v>8</v>
      </c>
      <c r="F444" s="28" t="n">
        <f aca="false">IFERROR(INDEX('ANEXO IV - Kits por Polo'!$G$2:$G$615,MATCH($M444&amp;"|"&amp;$K444&amp;"|"&amp;$A444&amp;"|"&amp;$J444,'ANEXO IV - Kits por Polo'!$I$2:$I$615,0)),0)</f>
        <v>79421</v>
      </c>
      <c r="G444" s="29" t="s">
        <v>2581</v>
      </c>
      <c r="H444" s="28" t="n">
        <f aca="false">IFERROR(INDEX('ANEXO IV - Kits por Polo'!$H$2:$H$615,MATCH($M444&amp;"|"&amp;$K444&amp;"|"&amp;$A444&amp;"|"&amp;$J444,'ANEXO IV - Kits por Polo'!$I$2:$I$615,0)),0)</f>
        <v>447.2</v>
      </c>
      <c r="I444" s="28" t="n">
        <f aca="false">MAX(F444/1000,H444*0.3)</f>
        <v>134.16</v>
      </c>
      <c r="J444" s="30" t="s">
        <v>1387</v>
      </c>
      <c r="K444" s="31" t="s">
        <v>1077</v>
      </c>
      <c r="L444" s="31" t="s">
        <v>1077</v>
      </c>
      <c r="M444" s="30" t="s">
        <v>2582</v>
      </c>
      <c r="N444" s="30" t="s">
        <v>2583</v>
      </c>
      <c r="O444" s="29" t="s">
        <v>2584</v>
      </c>
      <c r="P444" s="25" t="s">
        <v>2585</v>
      </c>
      <c r="Q444" s="32" t="n">
        <v>-7.23086921505054</v>
      </c>
      <c r="R444" s="32" t="n">
        <v>-44.5538807945527</v>
      </c>
      <c r="S444" s="31" t="s">
        <v>155</v>
      </c>
      <c r="T444" s="33" t="s">
        <v>2586</v>
      </c>
      <c r="U444" s="29" t="n">
        <v>64860000</v>
      </c>
      <c r="V444" s="34" t="s">
        <v>2587</v>
      </c>
      <c r="W444" s="34"/>
      <c r="X444" s="34"/>
      <c r="Y444" s="34"/>
    </row>
    <row r="445" customFormat="false" ht="15" hidden="false" customHeight="true" outlineLevel="0" collapsed="false">
      <c r="A445" s="35" t="s">
        <v>2574</v>
      </c>
      <c r="B445" s="11" t="str">
        <f aca="false">IF(OR(A445="AC",A445="AM",A445="AP",A445="PA",A445="RO",A445="RR",A445="TO"),"Manaus/AM",IF(OR(A445="AL",A445="BA",A445="CE",A445="MA",A445="PB",A445="PE",A445="PI",A445="RN",A445="SE"),"Recife/PE",IF(OR(A445="MT",A445="MS",A445="GO",A445="DF"),"Campo Grande/MS",IF(OR(A445="SC",A445="PR",A445="RS",A445="MG",A445="ES",A445="SP",A445="RJ"),"Curitiba/PR","VERIFICAR UF"))))</f>
        <v>Recife/PE</v>
      </c>
      <c r="C445" s="26"/>
      <c r="D445" s="27"/>
      <c r="E445" s="36" t="n">
        <f aca="false">IFERROR(INDEX('ANEXO IV - Kits por Polo'!$F$2:$F$615,MATCH($M445&amp;"|"&amp;$K445&amp;"|"&amp;$A445&amp;"|"&amp;$J445,'ANEXO IV - Kits por Polo'!$I$2:$I$615,0)),0)</f>
        <v>6</v>
      </c>
      <c r="F445" s="36" t="n">
        <f aca="false">IFERROR(INDEX('ANEXO IV - Kits por Polo'!$G$2:$G$615,MATCH($M445&amp;"|"&amp;$K445&amp;"|"&amp;$A445&amp;"|"&amp;$J445,'ANEXO IV - Kits por Polo'!$I$2:$I$615,0)),0)</f>
        <v>53630</v>
      </c>
      <c r="G445" s="37" t="s">
        <v>2588</v>
      </c>
      <c r="H445" s="36" t="n">
        <f aca="false">IFERROR(INDEX('ANEXO IV - Kits por Polo'!$H$2:$H$615,MATCH($M445&amp;"|"&amp;$K445&amp;"|"&amp;$A445&amp;"|"&amp;$J445,'ANEXO IV - Kits por Polo'!$I$2:$I$615,0)),0)</f>
        <v>306.02</v>
      </c>
      <c r="I445" s="36" t="n">
        <f aca="false">MAX(F445/1000,H445*0.3)</f>
        <v>91.806</v>
      </c>
      <c r="J445" s="38" t="s">
        <v>1387</v>
      </c>
      <c r="K445" s="39" t="s">
        <v>1077</v>
      </c>
      <c r="L445" s="39" t="s">
        <v>1077</v>
      </c>
      <c r="M445" s="38" t="s">
        <v>2589</v>
      </c>
      <c r="N445" s="38" t="s">
        <v>2590</v>
      </c>
      <c r="O445" s="37" t="s">
        <v>2591</v>
      </c>
      <c r="P445" s="35" t="s">
        <v>2592</v>
      </c>
      <c r="Q445" s="40" t="n">
        <v>-9.00694059141732</v>
      </c>
      <c r="R445" s="40" t="n">
        <v>-44.4096077422458</v>
      </c>
      <c r="S445" s="39" t="s">
        <v>155</v>
      </c>
      <c r="T445" s="41" t="s">
        <v>2593</v>
      </c>
      <c r="U445" s="37" t="n">
        <v>64905000</v>
      </c>
      <c r="V445" s="42" t="s">
        <v>2594</v>
      </c>
      <c r="W445" s="42"/>
      <c r="X445" s="42"/>
      <c r="Y445" s="42"/>
    </row>
    <row r="446" customFormat="false" ht="15" hidden="false" customHeight="true" outlineLevel="0" collapsed="false">
      <c r="A446" s="25" t="s">
        <v>2574</v>
      </c>
      <c r="B446" s="11" t="str">
        <f aca="false">IF(OR(A446="AC",A446="AM",A446="AP",A446="PA",A446="RO",A446="RR",A446="TO"),"Manaus/AM",IF(OR(A446="AL",A446="BA",A446="CE",A446="MA",A446="PB",A446="PE",A446="PI",A446="RN",A446="SE"),"Recife/PE",IF(OR(A446="MT",A446="MS",A446="GO",A446="DF"),"Campo Grande/MS",IF(OR(A446="SC",A446="PR",A446="RS",A446="MG",A446="ES",A446="SP",A446="RJ"),"Curitiba/PR","VERIFICAR UF"))))</f>
        <v>Recife/PE</v>
      </c>
      <c r="C446" s="26"/>
      <c r="D446" s="27"/>
      <c r="E446" s="28" t="n">
        <f aca="false">IFERROR(INDEX('ANEXO IV - Kits por Polo'!$F$2:$F$615,MATCH($M446&amp;"|"&amp;$K446&amp;"|"&amp;$A446&amp;"|"&amp;$J446,'ANEXO IV - Kits por Polo'!$I$2:$I$615,0)),0)</f>
        <v>7</v>
      </c>
      <c r="F446" s="28" t="n">
        <f aca="false">IFERROR(INDEX('ANEXO IV - Kits por Polo'!$G$2:$G$615,MATCH($M446&amp;"|"&amp;$K446&amp;"|"&amp;$A446&amp;"|"&amp;$J446,'ANEXO IV - Kits por Polo'!$I$2:$I$615,0)),0)</f>
        <v>66526</v>
      </c>
      <c r="G446" s="29" t="s">
        <v>2595</v>
      </c>
      <c r="H446" s="28" t="n">
        <f aca="false">IFERROR(INDEX('ANEXO IV - Kits por Polo'!$H$2:$H$615,MATCH($M446&amp;"|"&amp;$K446&amp;"|"&amp;$A446&amp;"|"&amp;$J446,'ANEXO IV - Kits por Polo'!$I$2:$I$615,0)),0)</f>
        <v>376.61</v>
      </c>
      <c r="I446" s="28" t="n">
        <f aca="false">MAX(F446/1000,H446*0.3)</f>
        <v>112.983</v>
      </c>
      <c r="J446" s="30" t="s">
        <v>1387</v>
      </c>
      <c r="K446" s="31" t="s">
        <v>1077</v>
      </c>
      <c r="L446" s="31" t="s">
        <v>1077</v>
      </c>
      <c r="M446" s="30" t="s">
        <v>2596</v>
      </c>
      <c r="N446" s="30" t="s">
        <v>112</v>
      </c>
      <c r="O446" s="29" t="s">
        <v>112</v>
      </c>
      <c r="P446" s="25" t="s">
        <v>2597</v>
      </c>
      <c r="Q446" s="32" t="n">
        <v>-8.6955814095665</v>
      </c>
      <c r="R446" s="32" t="n">
        <v>-41.3510698532031</v>
      </c>
      <c r="S446" s="31" t="s">
        <v>155</v>
      </c>
      <c r="T446" s="33" t="s">
        <v>2598</v>
      </c>
      <c r="U446" s="29" t="n">
        <v>64758000</v>
      </c>
      <c r="V446" s="34" t="s">
        <v>2599</v>
      </c>
      <c r="W446" s="34"/>
      <c r="X446" s="34"/>
      <c r="Y446" s="34"/>
    </row>
    <row r="447" customFormat="false" ht="15" hidden="false" customHeight="true" outlineLevel="0" collapsed="false">
      <c r="A447" s="35" t="s">
        <v>2574</v>
      </c>
      <c r="B447" s="11" t="str">
        <f aca="false">IF(OR(A447="AC",A447="AM",A447="AP",A447="PA",A447="RO",A447="RR",A447="TO"),"Manaus/AM",IF(OR(A447="AL",A447="BA",A447="CE",A447="MA",A447="PB",A447="PE",A447="PI",A447="RN",A447="SE"),"Recife/PE",IF(OR(A447="MT",A447="MS",A447="GO",A447="DF"),"Campo Grande/MS",IF(OR(A447="SC",A447="PR",A447="RS",A447="MG",A447="ES",A447="SP",A447="RJ"),"Curitiba/PR","VERIFICAR UF"))))</f>
        <v>Recife/PE</v>
      </c>
      <c r="C447" s="26"/>
      <c r="D447" s="27"/>
      <c r="E447" s="36" t="n">
        <f aca="false">IFERROR(INDEX('ANEXO IV - Kits por Polo'!$F$2:$F$615,MATCH($M447&amp;"|"&amp;$K447&amp;"|"&amp;$A447&amp;"|"&amp;$J447,'ANEXO IV - Kits por Polo'!$I$2:$I$615,0)),0)</f>
        <v>2</v>
      </c>
      <c r="F447" s="36" t="n">
        <f aca="false">IFERROR(INDEX('ANEXO IV - Kits por Polo'!$G$2:$G$615,MATCH($M447&amp;"|"&amp;$K447&amp;"|"&amp;$A447&amp;"|"&amp;$J447,'ANEXO IV - Kits por Polo'!$I$2:$I$615,0)),0)</f>
        <v>13919</v>
      </c>
      <c r="G447" s="37" t="s">
        <v>2600</v>
      </c>
      <c r="H447" s="36" t="n">
        <f aca="false">IFERROR(INDEX('ANEXO IV - Kits por Polo'!$H$2:$H$615,MATCH($M447&amp;"|"&amp;$K447&amp;"|"&amp;$A447&amp;"|"&amp;$J447,'ANEXO IV - Kits por Polo'!$I$2:$I$615,0)),0)</f>
        <v>82.42</v>
      </c>
      <c r="I447" s="36" t="n">
        <f aca="false">MAX(F447/1000,H447*0.3)</f>
        <v>24.726</v>
      </c>
      <c r="J447" s="38" t="s">
        <v>1387</v>
      </c>
      <c r="K447" s="39" t="s">
        <v>543</v>
      </c>
      <c r="L447" s="39" t="s">
        <v>166</v>
      </c>
      <c r="M447" s="38" t="s">
        <v>2600</v>
      </c>
      <c r="N447" s="38" t="s">
        <v>112</v>
      </c>
      <c r="O447" s="37" t="s">
        <v>112</v>
      </c>
      <c r="P447" s="35" t="s">
        <v>2601</v>
      </c>
      <c r="Q447" s="40" t="n">
        <v>-5.07993826749621</v>
      </c>
      <c r="R447" s="40" t="n">
        <v>-42.7868128525683</v>
      </c>
      <c r="S447" s="39" t="s">
        <v>155</v>
      </c>
      <c r="T447" s="41" t="s">
        <v>2602</v>
      </c>
      <c r="U447" s="37" t="n">
        <v>64049010</v>
      </c>
      <c r="V447" s="42" t="s">
        <v>2603</v>
      </c>
      <c r="W447" s="42"/>
      <c r="X447" s="42"/>
      <c r="Y447" s="42"/>
    </row>
    <row r="448" customFormat="false" ht="15" hidden="false" customHeight="true" outlineLevel="0" collapsed="false">
      <c r="A448" s="25" t="s">
        <v>2574</v>
      </c>
      <c r="B448" s="11" t="str">
        <f aca="false">IF(OR(A448="AC",A448="AM",A448="AP",A448="PA",A448="RO",A448="RR",A448="TO"),"Manaus/AM",IF(OR(A448="AL",A448="BA",A448="CE",A448="MA",A448="PB",A448="PE",A448="PI",A448="RN",A448="SE"),"Recife/PE",IF(OR(A448="MT",A448="MS",A448="GO",A448="DF"),"Campo Grande/MS",IF(OR(A448="SC",A448="PR",A448="RS",A448="MG",A448="ES",A448="SP",A448="RJ"),"Curitiba/PR","VERIFICAR UF"))))</f>
        <v>Recife/PE</v>
      </c>
      <c r="C448" s="26"/>
      <c r="D448" s="27"/>
      <c r="E448" s="28" t="n">
        <f aca="false">IFERROR(INDEX('ANEXO IV - Kits por Polo'!$F$2:$F$615,MATCH($M448&amp;"|"&amp;$K448&amp;"|"&amp;$A448&amp;"|"&amp;$J448,'ANEXO IV - Kits por Polo'!$I$2:$I$615,0)),0)</f>
        <v>11</v>
      </c>
      <c r="F448" s="28" t="n">
        <f aca="false">IFERROR(INDEX('ANEXO IV - Kits por Polo'!$G$2:$G$615,MATCH($M448&amp;"|"&amp;$K448&amp;"|"&amp;$A448&amp;"|"&amp;$J448,'ANEXO IV - Kits por Polo'!$I$2:$I$615,0)),0)</f>
        <v>76556</v>
      </c>
      <c r="G448" s="29" t="s">
        <v>2600</v>
      </c>
      <c r="H448" s="28" t="n">
        <f aca="false">IFERROR(INDEX('ANEXO IV - Kits por Polo'!$H$2:$H$615,MATCH($M448&amp;"|"&amp;$K448&amp;"|"&amp;$A448&amp;"|"&amp;$J448,'ANEXO IV - Kits por Polo'!$I$2:$I$615,0)),0)</f>
        <v>453.31</v>
      </c>
      <c r="I448" s="28" t="n">
        <f aca="false">MAX(F448/1000,H448*0.3)</f>
        <v>135.993</v>
      </c>
      <c r="J448" s="30" t="s">
        <v>1534</v>
      </c>
      <c r="K448" s="31" t="s">
        <v>187</v>
      </c>
      <c r="L448" s="31" t="s">
        <v>187</v>
      </c>
      <c r="M448" s="30" t="s">
        <v>2600</v>
      </c>
      <c r="N448" s="30" t="s">
        <v>2604</v>
      </c>
      <c r="O448" s="29" t="s">
        <v>2605</v>
      </c>
      <c r="P448" s="25" t="s">
        <v>2606</v>
      </c>
      <c r="Q448" s="32" t="n">
        <v>-5.06951921358263</v>
      </c>
      <c r="R448" s="32" t="n">
        <v>-42.786814723684</v>
      </c>
      <c r="S448" s="31" t="s">
        <v>155</v>
      </c>
      <c r="T448" s="33" t="s">
        <v>2607</v>
      </c>
      <c r="U448" s="29" t="n">
        <v>64048320</v>
      </c>
      <c r="V448" s="34" t="s">
        <v>2608</v>
      </c>
      <c r="W448" s="34"/>
      <c r="X448" s="34"/>
      <c r="Y448" s="34"/>
    </row>
    <row r="449" customFormat="false" ht="15" hidden="false" customHeight="true" outlineLevel="0" collapsed="false">
      <c r="A449" s="35" t="s">
        <v>2609</v>
      </c>
      <c r="B449" s="11" t="str">
        <f aca="false">IF(OR(A449="AC",A449="AM",A449="AP",A449="PA",A449="RO",A449="RR",A449="TO"),"Manaus/AM",IF(OR(A449="AL",A449="BA",A449="CE",A449="MA",A449="PB",A449="PE",A449="PI",A449="RN",A449="SE"),"Recife/PE",IF(OR(A449="MT",A449="MS",A449="GO",A449="DF"),"Campo Grande/MS",IF(OR(A449="SC",A449="PR",A449="RS",A449="MG",A449="ES",A449="SP",A449="RJ"),"Curitiba/PR","VERIFICAR UF"))))</f>
        <v>Curitiba/PR</v>
      </c>
      <c r="C449" s="26"/>
      <c r="D449" s="27"/>
      <c r="E449" s="36" t="n">
        <f aca="false">IFERROR(INDEX('ANEXO IV - Kits por Polo'!$F$2:$F$615,MATCH($M449&amp;"|"&amp;$K449&amp;"|"&amp;$A449&amp;"|"&amp;$J449,'ANEXO IV - Kits por Polo'!$I$2:$I$615,0)),0)</f>
        <v>40</v>
      </c>
      <c r="F449" s="36" t="n">
        <f aca="false">IFERROR(INDEX('ANEXO IV - Kits por Polo'!$G$2:$G$615,MATCH($M449&amp;"|"&amp;$K449&amp;"|"&amp;$A449&amp;"|"&amp;$J449,'ANEXO IV - Kits por Polo'!$I$2:$I$615,0)),0)</f>
        <v>366800</v>
      </c>
      <c r="G449" s="37" t="s">
        <v>2610</v>
      </c>
      <c r="H449" s="36" t="n">
        <f aca="false">IFERROR(INDEX('ANEXO IV - Kits por Polo'!$H$2:$H$615,MATCH($M449&amp;"|"&amp;$K449&amp;"|"&amp;$A449&amp;"|"&amp;$J449,'ANEXO IV - Kits por Polo'!$I$2:$I$615,0)),0)</f>
        <v>2084.225</v>
      </c>
      <c r="I449" s="36" t="n">
        <f aca="false">MAX(F449/1000,H449*0.3)</f>
        <v>625.2675</v>
      </c>
      <c r="J449" s="38" t="s">
        <v>2611</v>
      </c>
      <c r="K449" s="39" t="s">
        <v>136</v>
      </c>
      <c r="L449" s="39" t="s">
        <v>152</v>
      </c>
      <c r="M449" s="38" t="s">
        <v>2610</v>
      </c>
      <c r="N449" s="38" t="s">
        <v>2612</v>
      </c>
      <c r="O449" s="37" t="n">
        <v>7983468</v>
      </c>
      <c r="P449" s="35" t="s">
        <v>2613</v>
      </c>
      <c r="Q449" s="40" t="n">
        <v>-25.4616976084119</v>
      </c>
      <c r="R449" s="40" t="n">
        <v>-49.2978435030996</v>
      </c>
      <c r="S449" s="39" t="s">
        <v>155</v>
      </c>
      <c r="T449" s="41" t="s">
        <v>2614</v>
      </c>
      <c r="U449" s="37" t="n">
        <v>80320100</v>
      </c>
      <c r="V449" s="42" t="s">
        <v>2615</v>
      </c>
      <c r="W449" s="42"/>
      <c r="X449" s="42"/>
      <c r="Y449" s="42"/>
    </row>
    <row r="450" customFormat="false" ht="15" hidden="false" customHeight="true" outlineLevel="0" collapsed="false">
      <c r="A450" s="25" t="s">
        <v>2609</v>
      </c>
      <c r="B450" s="11" t="str">
        <f aca="false">IF(OR(A450="AC",A450="AM",A450="AP",A450="PA",A450="RO",A450="RR",A450="TO"),"Manaus/AM",IF(OR(A450="AL",A450="BA",A450="CE",A450="MA",A450="PB",A450="PE",A450="PI",A450="RN",A450="SE"),"Recife/PE",IF(OR(A450="MT",A450="MS",A450="GO",A450="DF"),"Campo Grande/MS",IF(OR(A450="SC",A450="PR",A450="RS",A450="MG",A450="ES",A450="SP",A450="RJ"),"Curitiba/PR","VERIFICAR UF"))))</f>
        <v>Curitiba/PR</v>
      </c>
      <c r="C450" s="26"/>
      <c r="D450" s="27"/>
      <c r="E450" s="28" t="n">
        <f aca="false">IFERROR(INDEX('ANEXO IV - Kits por Polo'!$F$2:$F$615,MATCH($M450&amp;"|"&amp;$K450&amp;"|"&amp;$A450&amp;"|"&amp;$J450,'ANEXO IV - Kits por Polo'!$I$2:$I$615,0)),0)</f>
        <v>16</v>
      </c>
      <c r="F450" s="28" t="n">
        <f aca="false">IFERROR(INDEX('ANEXO IV - Kits por Polo'!$G$2:$G$615,MATCH($M450&amp;"|"&amp;$K450&amp;"|"&amp;$A450&amp;"|"&amp;$J450,'ANEXO IV - Kits por Polo'!$I$2:$I$615,0)),0)</f>
        <v>111355</v>
      </c>
      <c r="G450" s="29" t="s">
        <v>2610</v>
      </c>
      <c r="H450" s="28" t="n">
        <f aca="false">IFERROR(INDEX('ANEXO IV - Kits por Polo'!$H$2:$H$615,MATCH($M450&amp;"|"&amp;$K450&amp;"|"&amp;$A450&amp;"|"&amp;$J450,'ANEXO IV - Kits por Polo'!$I$2:$I$615,0)),0)</f>
        <v>659.36</v>
      </c>
      <c r="I450" s="28" t="n">
        <f aca="false">MAX(F450/1000,H450*0.3)</f>
        <v>197.808</v>
      </c>
      <c r="J450" s="30" t="s">
        <v>2611</v>
      </c>
      <c r="K450" s="31" t="s">
        <v>187</v>
      </c>
      <c r="L450" s="31" t="s">
        <v>187</v>
      </c>
      <c r="M450" s="30" t="s">
        <v>2610</v>
      </c>
      <c r="N450" s="30" t="s">
        <v>2616</v>
      </c>
      <c r="O450" s="29" t="s">
        <v>2617</v>
      </c>
      <c r="P450" s="25" t="s">
        <v>2618</v>
      </c>
      <c r="Q450" s="32" t="n">
        <v>-25.4622773773385</v>
      </c>
      <c r="R450" s="32" t="n">
        <v>-49.2980795856903</v>
      </c>
      <c r="S450" s="31" t="s">
        <v>155</v>
      </c>
      <c r="T450" s="33" t="s">
        <v>2619</v>
      </c>
      <c r="U450" s="29" t="n">
        <v>80320310</v>
      </c>
      <c r="V450" s="34" t="s">
        <v>2620</v>
      </c>
      <c r="W450" s="34"/>
      <c r="X450" s="34"/>
      <c r="Y450" s="34"/>
    </row>
    <row r="451" customFormat="false" ht="15" hidden="false" customHeight="true" outlineLevel="0" collapsed="false">
      <c r="A451" s="35" t="s">
        <v>2609</v>
      </c>
      <c r="B451" s="11" t="str">
        <f aca="false">IF(OR(A451="AC",A451="AM",A451="AP",A451="PA",A451="RO",A451="RR",A451="TO"),"Manaus/AM",IF(OR(A451="AL",A451="BA",A451="CE",A451="MA",A451="PB",A451="PE",A451="PI",A451="RN",A451="SE"),"Recife/PE",IF(OR(A451="MT",A451="MS",A451="GO",A451="DF"),"Campo Grande/MS",IF(OR(A451="SC",A451="PR",A451="RS",A451="MG",A451="ES",A451="SP",A451="RJ"),"Curitiba/PR","VERIFICAR UF"))))</f>
        <v>Curitiba/PR</v>
      </c>
      <c r="C451" s="26"/>
      <c r="D451" s="27"/>
      <c r="E451" s="36" t="n">
        <f aca="false">IFERROR(INDEX('ANEXO IV - Kits por Polo'!$F$2:$F$615,MATCH($M451&amp;"|"&amp;$K451&amp;"|"&amp;$A451&amp;"|"&amp;$J451,'ANEXO IV - Kits por Polo'!$I$2:$I$615,0)),0)</f>
        <v>137</v>
      </c>
      <c r="F451" s="36" t="n">
        <f aca="false">IFERROR(INDEX('ANEXO IV - Kits por Polo'!$G$2:$G$615,MATCH($M451&amp;"|"&amp;$K451&amp;"|"&amp;$A451&amp;"|"&amp;$J451,'ANEXO IV - Kits por Polo'!$I$2:$I$615,0)),0)</f>
        <v>1363060</v>
      </c>
      <c r="G451" s="37" t="s">
        <v>2621</v>
      </c>
      <c r="H451" s="36" t="n">
        <f aca="false">IFERROR(INDEX('ANEXO IV - Kits por Polo'!$H$2:$H$615,MATCH($M451&amp;"|"&amp;$K451&amp;"|"&amp;$A451&amp;"|"&amp;$J451,'ANEXO IV - Kits por Polo'!$I$2:$I$615,0)),0)</f>
        <v>7672.99</v>
      </c>
      <c r="I451" s="36" t="n">
        <f aca="false">MAX(F451/1000,H451*0.3)</f>
        <v>2301.897</v>
      </c>
      <c r="J451" s="38" t="s">
        <v>2611</v>
      </c>
      <c r="K451" s="39" t="s">
        <v>158</v>
      </c>
      <c r="L451" s="39" t="s">
        <v>166</v>
      </c>
      <c r="M451" s="38" t="s">
        <v>2621</v>
      </c>
      <c r="N451" s="38" t="s">
        <v>2621</v>
      </c>
      <c r="O451" s="37" t="s">
        <v>2622</v>
      </c>
      <c r="P451" s="35" t="s">
        <v>2623</v>
      </c>
      <c r="Q451" s="40" t="n">
        <v>-25.3907777476746</v>
      </c>
      <c r="R451" s="40" t="n">
        <v>-51.4604285315822</v>
      </c>
      <c r="S451" s="39" t="s">
        <v>155</v>
      </c>
      <c r="T451" s="41" t="s">
        <v>2624</v>
      </c>
      <c r="U451" s="37" t="n">
        <v>85010190</v>
      </c>
      <c r="V451" s="42" t="s">
        <v>2625</v>
      </c>
      <c r="W451" s="42"/>
      <c r="X451" s="42"/>
      <c r="Y451" s="42"/>
    </row>
    <row r="452" customFormat="false" ht="15" hidden="false" customHeight="true" outlineLevel="0" collapsed="false">
      <c r="A452" s="25" t="s">
        <v>2609</v>
      </c>
      <c r="B452" s="11" t="str">
        <f aca="false">IF(OR(A452="AC",A452="AM",A452="AP",A452="PA",A452="RO",A452="RR",A452="TO"),"Manaus/AM",IF(OR(A452="AL",A452="BA",A452="CE",A452="MA",A452="PB",A452="PE",A452="PI",A452="RN",A452="SE"),"Recife/PE",IF(OR(A452="MT",A452="MS",A452="GO",A452="DF"),"Campo Grande/MS",IF(OR(A452="SC",A452="PR",A452="RS",A452="MG",A452="ES",A452="SP",A452="RJ"),"Curitiba/PR","VERIFICAR UF"))))</f>
        <v>Curitiba/PR</v>
      </c>
      <c r="C452" s="26"/>
      <c r="D452" s="27"/>
      <c r="E452" s="28" t="n">
        <f aca="false">IFERROR(INDEX('ANEXO IV - Kits por Polo'!$F$2:$F$615,MATCH($M452&amp;"|"&amp;$K452&amp;"|"&amp;$A452&amp;"|"&amp;$J452,'ANEXO IV - Kits por Polo'!$I$2:$I$615,0)),0)</f>
        <v>26</v>
      </c>
      <c r="F452" s="28" t="n">
        <f aca="false">IFERROR(INDEX('ANEXO IV - Kits por Polo'!$G$2:$G$615,MATCH($M452&amp;"|"&amp;$K452&amp;"|"&amp;$A452&amp;"|"&amp;$J452,'ANEXO IV - Kits por Polo'!$I$2:$I$615,0)),0)</f>
        <v>287800</v>
      </c>
      <c r="G452" s="29" t="s">
        <v>2626</v>
      </c>
      <c r="H452" s="28" t="n">
        <f aca="false">IFERROR(INDEX('ANEXO IV - Kits por Polo'!$H$2:$H$615,MATCH($M452&amp;"|"&amp;$K452&amp;"|"&amp;$A452&amp;"|"&amp;$J452,'ANEXO IV - Kits por Polo'!$I$2:$I$615,0)),0)</f>
        <v>1600.3</v>
      </c>
      <c r="I452" s="28" t="n">
        <f aca="false">MAX(F452/1000,H452*0.3)</f>
        <v>480.09</v>
      </c>
      <c r="J452" s="30" t="s">
        <v>2611</v>
      </c>
      <c r="K452" s="31" t="s">
        <v>158</v>
      </c>
      <c r="L452" s="31" t="s">
        <v>159</v>
      </c>
      <c r="M452" s="30" t="s">
        <v>2626</v>
      </c>
      <c r="N452" s="30" t="s">
        <v>2627</v>
      </c>
      <c r="O452" s="29" t="s">
        <v>2628</v>
      </c>
      <c r="P452" s="25" t="s">
        <v>2629</v>
      </c>
      <c r="Q452" s="32" t="n">
        <v>-24.087407371051</v>
      </c>
      <c r="R452" s="32" t="n">
        <v>-54.2578651454912</v>
      </c>
      <c r="S452" s="31" t="s">
        <v>155</v>
      </c>
      <c r="T452" s="33" t="s">
        <v>2630</v>
      </c>
      <c r="U452" s="29" t="n">
        <v>85980087</v>
      </c>
      <c r="V452" s="34" t="s">
        <v>2631</v>
      </c>
      <c r="W452" s="34"/>
      <c r="X452" s="34"/>
      <c r="Y452" s="34"/>
    </row>
    <row r="453" customFormat="false" ht="15" hidden="false" customHeight="true" outlineLevel="0" collapsed="false">
      <c r="A453" s="35" t="s">
        <v>2609</v>
      </c>
      <c r="B453" s="11" t="str">
        <f aca="false">IF(OR(A453="AC",A453="AM",A453="AP",A453="PA",A453="RO",A453="RR",A453="TO"),"Manaus/AM",IF(OR(A453="AL",A453="BA",A453="CE",A453="MA",A453="PB",A453="PE",A453="PI",A453="RN",A453="SE"),"Recife/PE",IF(OR(A453="MT",A453="MS",A453="GO",A453="DF"),"Campo Grande/MS",IF(OR(A453="SC",A453="PR",A453="RS",A453="MG",A453="ES",A453="SP",A453="RJ"),"Curitiba/PR","VERIFICAR UF"))))</f>
        <v>Curitiba/PR</v>
      </c>
      <c r="C453" s="26"/>
      <c r="D453" s="27"/>
      <c r="E453" s="36" t="n">
        <f aca="false">IFERROR(INDEX('ANEXO IV - Kits por Polo'!$F$2:$F$615,MATCH($M453&amp;"|"&amp;$K453&amp;"|"&amp;$A453&amp;"|"&amp;$J453,'ANEXO IV - Kits por Polo'!$I$2:$I$615,0)),0)</f>
        <v>74</v>
      </c>
      <c r="F453" s="36" t="n">
        <f aca="false">IFERROR(INDEX('ANEXO IV - Kits por Polo'!$G$2:$G$615,MATCH($M453&amp;"|"&amp;$K453&amp;"|"&amp;$A453&amp;"|"&amp;$J453,'ANEXO IV - Kits por Polo'!$I$2:$I$615,0)),0)</f>
        <v>704968</v>
      </c>
      <c r="G453" s="37" t="s">
        <v>2632</v>
      </c>
      <c r="H453" s="36" t="n">
        <f aca="false">IFERROR(INDEX('ANEXO IV - Kits por Polo'!$H$2:$H$615,MATCH($M453&amp;"|"&amp;$K453&amp;"|"&amp;$A453&amp;"|"&amp;$J453,'ANEXO IV - Kits por Polo'!$I$2:$I$615,0)),0)</f>
        <v>3989.7</v>
      </c>
      <c r="I453" s="36" t="n">
        <f aca="false">MAX(F453/1000,H453*0.3)</f>
        <v>1196.91</v>
      </c>
      <c r="J453" s="38" t="s">
        <v>2611</v>
      </c>
      <c r="K453" s="39" t="s">
        <v>158</v>
      </c>
      <c r="L453" s="39" t="s">
        <v>166</v>
      </c>
      <c r="M453" s="38" t="s">
        <v>2632</v>
      </c>
      <c r="N453" s="38" t="s">
        <v>2633</v>
      </c>
      <c r="O453" s="37" t="s">
        <v>2634</v>
      </c>
      <c r="P453" s="35" t="s">
        <v>2635</v>
      </c>
      <c r="Q453" s="40" t="n">
        <v>-23.3185741616187</v>
      </c>
      <c r="R453" s="40" t="n">
        <v>-51.1542230276037</v>
      </c>
      <c r="S453" s="39" t="s">
        <v>155</v>
      </c>
      <c r="T453" s="41" t="s">
        <v>2636</v>
      </c>
      <c r="U453" s="37" t="n">
        <v>86010530</v>
      </c>
      <c r="V453" s="42" t="s">
        <v>2637</v>
      </c>
      <c r="W453" s="42"/>
      <c r="X453" s="42"/>
      <c r="Y453" s="42"/>
    </row>
    <row r="454" customFormat="false" ht="15" hidden="false" customHeight="true" outlineLevel="0" collapsed="false">
      <c r="A454" s="25" t="s">
        <v>2609</v>
      </c>
      <c r="B454" s="11" t="str">
        <f aca="false">IF(OR(A454="AC",A454="AM",A454="AP",A454="PA",A454="RO",A454="RR",A454="TO"),"Manaus/AM",IF(OR(A454="AL",A454="BA",A454="CE",A454="MA",A454="PB",A454="PE",A454="PI",A454="RN",A454="SE"),"Recife/PE",IF(OR(A454="MT",A454="MS",A454="GO",A454="DF"),"Campo Grande/MS",IF(OR(A454="SC",A454="PR",A454="RS",A454="MG",A454="ES",A454="SP",A454="RJ"),"Curitiba/PR","VERIFICAR UF"))))</f>
        <v>Curitiba/PR</v>
      </c>
      <c r="C454" s="26"/>
      <c r="D454" s="27"/>
      <c r="E454" s="28" t="n">
        <f aca="false">IFERROR(INDEX('ANEXO IV - Kits por Polo'!$F$2:$F$615,MATCH($M454&amp;"|"&amp;$K454&amp;"|"&amp;$A454&amp;"|"&amp;$J454,'ANEXO IV - Kits por Polo'!$I$2:$I$615,0)),0)</f>
        <v>17</v>
      </c>
      <c r="F454" s="28" t="n">
        <f aca="false">IFERROR(INDEX('ANEXO IV - Kits por Polo'!$G$2:$G$615,MATCH($M454&amp;"|"&amp;$K454&amp;"|"&amp;$A454&amp;"|"&amp;$J454,'ANEXO IV - Kits por Polo'!$I$2:$I$615,0)),0)</f>
        <v>183611</v>
      </c>
      <c r="G454" s="29" t="s">
        <v>2638</v>
      </c>
      <c r="H454" s="28" t="n">
        <f aca="false">IFERROR(INDEX('ANEXO IV - Kits por Polo'!$H$2:$H$615,MATCH($M454&amp;"|"&amp;$K454&amp;"|"&amp;$A454&amp;"|"&amp;$J454,'ANEXO IV - Kits por Polo'!$I$2:$I$615,0)),0)</f>
        <v>1023.75</v>
      </c>
      <c r="I454" s="28" t="n">
        <f aca="false">MAX(F454/1000,H454*0.3)</f>
        <v>307.125</v>
      </c>
      <c r="J454" s="30" t="s">
        <v>2611</v>
      </c>
      <c r="K454" s="31" t="s">
        <v>158</v>
      </c>
      <c r="L454" s="31" t="s">
        <v>166</v>
      </c>
      <c r="M454" s="30" t="s">
        <v>2638</v>
      </c>
      <c r="N454" s="30" t="s">
        <v>2639</v>
      </c>
      <c r="O454" s="29" t="s">
        <v>2640</v>
      </c>
      <c r="P454" s="25" t="s">
        <v>2641</v>
      </c>
      <c r="Q454" s="32" t="n">
        <v>-25.5147505264321</v>
      </c>
      <c r="R454" s="32" t="n">
        <v>-48.4989907423303</v>
      </c>
      <c r="S454" s="31" t="s">
        <v>155</v>
      </c>
      <c r="T454" s="33" t="s">
        <v>2642</v>
      </c>
      <c r="U454" s="29" t="n">
        <v>83203190</v>
      </c>
      <c r="V454" s="34" t="s">
        <v>2643</v>
      </c>
      <c r="W454" s="34"/>
      <c r="X454" s="34"/>
      <c r="Y454" s="34"/>
    </row>
    <row r="455" customFormat="false" ht="15" hidden="false" customHeight="true" outlineLevel="0" collapsed="false">
      <c r="A455" s="35" t="s">
        <v>2609</v>
      </c>
      <c r="B455" s="11" t="str">
        <f aca="false">IF(OR(A455="AC",A455="AM",A455="AP",A455="PA",A455="RO",A455="RR",A455="TO"),"Manaus/AM",IF(OR(A455="AL",A455="BA",A455="CE",A455="MA",A455="PB",A455="PE",A455="PI",A455="RN",A455="SE"),"Recife/PE",IF(OR(A455="MT",A455="MS",A455="GO",A455="DF"),"Campo Grande/MS",IF(OR(A455="SC",A455="PR",A455="RS",A455="MG",A455="ES",A455="SP",A455="RJ"),"Curitiba/PR","VERIFICAR UF"))))</f>
        <v>Curitiba/PR</v>
      </c>
      <c r="C455" s="26"/>
      <c r="D455" s="27"/>
      <c r="E455" s="36" t="n">
        <f aca="false">IFERROR(INDEX('ANEXO IV - Kits por Polo'!$F$2:$F$615,MATCH($M455&amp;"|"&amp;$K455&amp;"|"&amp;$A455&amp;"|"&amp;$J455,'ANEXO IV - Kits por Polo'!$I$2:$I$615,0)),0)</f>
        <v>27</v>
      </c>
      <c r="F455" s="36" t="n">
        <f aca="false">IFERROR(INDEX('ANEXO IV - Kits por Polo'!$G$2:$G$615,MATCH($M455&amp;"|"&amp;$K455&amp;"|"&amp;$A455&amp;"|"&amp;$J455,'ANEXO IV - Kits por Polo'!$I$2:$I$615,0)),0)</f>
        <v>271015</v>
      </c>
      <c r="G455" s="37" t="s">
        <v>2644</v>
      </c>
      <c r="H455" s="36" t="n">
        <f aca="false">IFERROR(INDEX('ANEXO IV - Kits por Polo'!$H$2:$H$615,MATCH($M455&amp;"|"&amp;$K455&amp;"|"&amp;$A455&amp;"|"&amp;$J455,'ANEXO IV - Kits por Polo'!$I$2:$I$615,0)),0)</f>
        <v>1523.99</v>
      </c>
      <c r="I455" s="36" t="n">
        <f aca="false">MAX(F455/1000,H455*0.3)</f>
        <v>457.197</v>
      </c>
      <c r="J455" s="38" t="s">
        <v>2611</v>
      </c>
      <c r="K455" s="39" t="s">
        <v>158</v>
      </c>
      <c r="L455" s="39" t="s">
        <v>166</v>
      </c>
      <c r="M455" s="38" t="s">
        <v>2644</v>
      </c>
      <c r="N455" s="38" t="s">
        <v>2644</v>
      </c>
      <c r="O455" s="37" t="s">
        <v>2645</v>
      </c>
      <c r="P455" s="35" t="s">
        <v>2646</v>
      </c>
      <c r="Q455" s="40" t="n">
        <v>-24.8672502395381</v>
      </c>
      <c r="R455" s="40" t="n">
        <v>-54.335353197413</v>
      </c>
      <c r="S455" s="39" t="s">
        <v>155</v>
      </c>
      <c r="T455" s="41" t="s">
        <v>2647</v>
      </c>
      <c r="U455" s="37" t="n">
        <v>85894899</v>
      </c>
      <c r="V455" s="42" t="s">
        <v>2648</v>
      </c>
      <c r="W455" s="42"/>
      <c r="X455" s="42"/>
      <c r="Y455" s="42"/>
    </row>
    <row r="456" customFormat="false" ht="15" hidden="false" customHeight="true" outlineLevel="0" collapsed="false">
      <c r="A456" s="25" t="s">
        <v>2649</v>
      </c>
      <c r="B456" s="11" t="str">
        <f aca="false">IF(OR(A456="AC",A456="AM",A456="AP",A456="PA",A456="RO",A456="RR",A456="TO"),"Manaus/AM",IF(OR(A456="AL",A456="BA",A456="CE",A456="MA",A456="PB",A456="PE",A456="PI",A456="RN",A456="SE"),"Recife/PE",IF(OR(A456="MT",A456="MS",A456="GO",A456="DF"),"Campo Grande/MS",IF(OR(A456="SC",A456="PR",A456="RS",A456="MG",A456="ES",A456="SP",A456="RJ"),"Curitiba/PR","VERIFICAR UF"))))</f>
        <v>Curitiba/PR</v>
      </c>
      <c r="C456" s="26"/>
      <c r="D456" s="27"/>
      <c r="E456" s="28" t="n">
        <f aca="false">IFERROR(INDEX('ANEXO IV - Kits por Polo'!$F$2:$F$615,MATCH($M456&amp;"|"&amp;$K456&amp;"|"&amp;$A456&amp;"|"&amp;$J456,'ANEXO IV - Kits por Polo'!$I$2:$I$615,0)),0)</f>
        <v>30</v>
      </c>
      <c r="F456" s="28" t="n">
        <f aca="false">IFERROR(INDEX('ANEXO IV - Kits por Polo'!$G$2:$G$615,MATCH($M456&amp;"|"&amp;$K456&amp;"|"&amp;$A456&amp;"|"&amp;$J456,'ANEXO IV - Kits por Polo'!$I$2:$I$615,0)),0)</f>
        <v>303766</v>
      </c>
      <c r="G456" s="29" t="s">
        <v>2650</v>
      </c>
      <c r="H456" s="28" t="n">
        <f aca="false">IFERROR(INDEX('ANEXO IV - Kits por Polo'!$H$2:$H$615,MATCH($M456&amp;"|"&amp;$K456&amp;"|"&amp;$A456&amp;"|"&amp;$J456,'ANEXO IV - Kits por Polo'!$I$2:$I$615,0)),0)</f>
        <v>1706.38</v>
      </c>
      <c r="I456" s="28" t="n">
        <f aca="false">MAX(F456/1000,H456*0.3)</f>
        <v>511.914</v>
      </c>
      <c r="J456" s="30" t="s">
        <v>2611</v>
      </c>
      <c r="K456" s="31" t="s">
        <v>158</v>
      </c>
      <c r="L456" s="31" t="s">
        <v>166</v>
      </c>
      <c r="M456" s="30" t="s">
        <v>2650</v>
      </c>
      <c r="N456" s="30" t="s">
        <v>2650</v>
      </c>
      <c r="O456" s="29" t="s">
        <v>2651</v>
      </c>
      <c r="P456" s="25" t="s">
        <v>2652</v>
      </c>
      <c r="Q456" s="32" t="n">
        <v>-23.0157864695527</v>
      </c>
      <c r="R456" s="32" t="n">
        <v>-44.5361403697106</v>
      </c>
      <c r="S456" s="31" t="s">
        <v>155</v>
      </c>
      <c r="T456" s="33" t="s">
        <v>2653</v>
      </c>
      <c r="U456" s="29" t="n">
        <v>23951225</v>
      </c>
      <c r="V456" s="34" t="s">
        <v>2654</v>
      </c>
      <c r="W456" s="34"/>
      <c r="X456" s="34"/>
      <c r="Y456" s="34"/>
    </row>
    <row r="457" customFormat="false" ht="15" hidden="false" customHeight="true" outlineLevel="0" collapsed="false">
      <c r="A457" s="35" t="s">
        <v>2655</v>
      </c>
      <c r="B457" s="11" t="str">
        <f aca="false">IF(OR(A457="AC",A457="AM",A457="AP",A457="PA",A457="RO",A457="RR",A457="TO"),"Manaus/AM",IF(OR(A457="AL",A457="BA",A457="CE",A457="MA",A457="PB",A457="PE",A457="PI",A457="RN",A457="SE"),"Recife/PE",IF(OR(A457="MT",A457="MS",A457="GO",A457="DF"),"Campo Grande/MS",IF(OR(A457="SC",A457="PR",A457="RS",A457="MG",A457="ES",A457="SP",A457="RJ"),"Curitiba/PR","VERIFICAR UF"))))</f>
        <v>Recife/PE</v>
      </c>
      <c r="C457" s="26"/>
      <c r="D457" s="27"/>
      <c r="E457" s="36" t="n">
        <f aca="false">IFERROR(INDEX('ANEXO IV - Kits por Polo'!$F$2:$F$615,MATCH($M457&amp;"|"&amp;$K457&amp;"|"&amp;$A457&amp;"|"&amp;$J457,'ANEXO IV - Kits por Polo'!$I$2:$I$615,0)),0)</f>
        <v>31</v>
      </c>
      <c r="F457" s="36" t="n">
        <f aca="false">IFERROR(INDEX('ANEXO IV - Kits por Polo'!$G$2:$G$615,MATCH($M457&amp;"|"&amp;$K457&amp;"|"&amp;$A457&amp;"|"&amp;$J457,'ANEXO IV - Kits por Polo'!$I$2:$I$615,0)),0)</f>
        <v>292918</v>
      </c>
      <c r="G457" s="37" t="s">
        <v>2656</v>
      </c>
      <c r="H457" s="36" t="n">
        <f aca="false">IFERROR(INDEX('ANEXO IV - Kits por Polo'!$H$2:$H$615,MATCH($M457&amp;"|"&amp;$K457&amp;"|"&amp;$A457&amp;"|"&amp;$J457,'ANEXO IV - Kits por Polo'!$I$2:$I$615,0)),0)</f>
        <v>1659.45</v>
      </c>
      <c r="I457" s="36" t="n">
        <f aca="false">MAX(F457/1000,H457*0.3)</f>
        <v>497.835</v>
      </c>
      <c r="J457" s="38" t="s">
        <v>2424</v>
      </c>
      <c r="K457" s="39" t="s">
        <v>158</v>
      </c>
      <c r="L457" s="39" t="s">
        <v>166</v>
      </c>
      <c r="M457" s="38" t="s">
        <v>2656</v>
      </c>
      <c r="N457" s="38" t="s">
        <v>2656</v>
      </c>
      <c r="O457" s="37" t="s">
        <v>2657</v>
      </c>
      <c r="P457" s="35" t="s">
        <v>2658</v>
      </c>
      <c r="Q457" s="40" t="n">
        <v>-6.26039350105646</v>
      </c>
      <c r="R457" s="40" t="n">
        <v>-35.2112896773408</v>
      </c>
      <c r="S457" s="39" t="s">
        <v>155</v>
      </c>
      <c r="T457" s="41" t="s">
        <v>2659</v>
      </c>
      <c r="U457" s="37" t="n">
        <v>59173000</v>
      </c>
      <c r="V457" s="42" t="s">
        <v>2660</v>
      </c>
      <c r="W457" s="42"/>
      <c r="X457" s="42"/>
      <c r="Y457" s="42"/>
    </row>
    <row r="458" customFormat="false" ht="15" hidden="false" customHeight="true" outlineLevel="0" collapsed="false">
      <c r="A458" s="25" t="s">
        <v>2655</v>
      </c>
      <c r="B458" s="11" t="str">
        <f aca="false">IF(OR(A458="AC",A458="AM",A458="AP",A458="PA",A458="RO",A458="RR",A458="TO"),"Manaus/AM",IF(OR(A458="AL",A458="BA",A458="CE",A458="MA",A458="PB",A458="PE",A458="PI",A458="RN",A458="SE"),"Recife/PE",IF(OR(A458="MT",A458="MS",A458="GO",A458="DF"),"Campo Grande/MS",IF(OR(A458="SC",A458="PR",A458="RS",A458="MG",A458="ES",A458="SP",A458="RJ"),"Curitiba/PR","VERIFICAR UF"))))</f>
        <v>Recife/PE</v>
      </c>
      <c r="C458" s="26"/>
      <c r="D458" s="27"/>
      <c r="E458" s="28" t="n">
        <f aca="false">IFERROR(INDEX('ANEXO IV - Kits por Polo'!$F$2:$F$615,MATCH($M458&amp;"|"&amp;$K458&amp;"|"&amp;$A458&amp;"|"&amp;$J458,'ANEXO IV - Kits por Polo'!$I$2:$I$615,0)),0)</f>
        <v>43</v>
      </c>
      <c r="F458" s="28" t="n">
        <f aca="false">IFERROR(INDEX('ANEXO IV - Kits por Polo'!$G$2:$G$615,MATCH($M458&amp;"|"&amp;$K458&amp;"|"&amp;$A458&amp;"|"&amp;$J458,'ANEXO IV - Kits por Polo'!$I$2:$I$615,0)),0)</f>
        <v>441730</v>
      </c>
      <c r="G458" s="29" t="s">
        <v>2661</v>
      </c>
      <c r="H458" s="28" t="n">
        <f aca="false">IFERROR(INDEX('ANEXO IV - Kits por Polo'!$H$2:$H$615,MATCH($M458&amp;"|"&amp;$K458&amp;"|"&amp;$A458&amp;"|"&amp;$J458,'ANEXO IV - Kits por Polo'!$I$2:$I$615,0)),0)</f>
        <v>2477.15</v>
      </c>
      <c r="I458" s="28" t="n">
        <f aca="false">MAX(F458/1000,H458*0.3)</f>
        <v>743.145</v>
      </c>
      <c r="J458" s="30" t="s">
        <v>2424</v>
      </c>
      <c r="K458" s="31" t="s">
        <v>158</v>
      </c>
      <c r="L458" s="31" t="s">
        <v>166</v>
      </c>
      <c r="M458" s="30" t="s">
        <v>2661</v>
      </c>
      <c r="N458" s="30" t="s">
        <v>2661</v>
      </c>
      <c r="O458" s="29" t="s">
        <v>2662</v>
      </c>
      <c r="P458" s="25" t="s">
        <v>2663</v>
      </c>
      <c r="Q458" s="32" t="n">
        <v>-5.53234885886471</v>
      </c>
      <c r="R458" s="32" t="n">
        <v>-35.8121052790151</v>
      </c>
      <c r="S458" s="31" t="s">
        <v>155</v>
      </c>
      <c r="T458" s="33" t="s">
        <v>2664</v>
      </c>
      <c r="U458" s="29" t="n">
        <v>59550000</v>
      </c>
      <c r="V458" s="34" t="s">
        <v>2665</v>
      </c>
      <c r="W458" s="34"/>
      <c r="X458" s="34"/>
      <c r="Y458" s="34"/>
    </row>
    <row r="459" customFormat="false" ht="15" hidden="false" customHeight="true" outlineLevel="0" collapsed="false">
      <c r="A459" s="35" t="s">
        <v>2666</v>
      </c>
      <c r="B459" s="11" t="str">
        <f aca="false">IF(OR(A459="AC",A459="AM",A459="AP",A459="PA",A459="RO",A459="RR",A459="TO"),"Manaus/AM",IF(OR(A459="AL",A459="BA",A459="CE",A459="MA",A459="PB",A459="PE",A459="PI",A459="RN",A459="SE"),"Recife/PE",IF(OR(A459="MT",A459="MS",A459="GO",A459="DF"),"Campo Grande/MS",IF(OR(A459="SC",A459="PR",A459="RS",A459="MG",A459="ES",A459="SP",A459="RJ"),"Curitiba/PR","VERIFICAR UF"))))</f>
        <v>Manaus/AM</v>
      </c>
      <c r="C459" s="26"/>
      <c r="D459" s="27"/>
      <c r="E459" s="36" t="n">
        <f aca="false">IFERROR(INDEX('ANEXO IV - Kits por Polo'!$F$2:$F$615,MATCH($M459&amp;"|"&amp;$K459&amp;"|"&amp;$A459&amp;"|"&amp;$J459,'ANEXO IV - Kits por Polo'!$I$2:$I$615,0)),0)</f>
        <v>29</v>
      </c>
      <c r="F459" s="36" t="n">
        <f aca="false">IFERROR(INDEX('ANEXO IV - Kits por Polo'!$G$2:$G$615,MATCH($M459&amp;"|"&amp;$K459&amp;"|"&amp;$A459&amp;"|"&amp;$J459,'ANEXO IV - Kits por Polo'!$I$2:$I$615,0)),0)</f>
        <v>320551</v>
      </c>
      <c r="G459" s="37" t="s">
        <v>1002</v>
      </c>
      <c r="H459" s="36" t="n">
        <f aca="false">IFERROR(INDEX('ANEXO IV - Kits por Polo'!$H$2:$H$615,MATCH($M459&amp;"|"&amp;$K459&amp;"|"&amp;$A459&amp;"|"&amp;$J459,'ANEXO IV - Kits por Polo'!$I$2:$I$615,0)),0)</f>
        <v>1782.69</v>
      </c>
      <c r="I459" s="36" t="n">
        <f aca="false">MAX(F459/1000,H459*0.3)</f>
        <v>534.807</v>
      </c>
      <c r="J459" s="38" t="s">
        <v>211</v>
      </c>
      <c r="K459" s="39" t="s">
        <v>158</v>
      </c>
      <c r="L459" s="39" t="s">
        <v>166</v>
      </c>
      <c r="M459" s="38" t="s">
        <v>2667</v>
      </c>
      <c r="N459" s="38" t="s">
        <v>2667</v>
      </c>
      <c r="O459" s="37" t="s">
        <v>2668</v>
      </c>
      <c r="P459" s="35" t="s">
        <v>2669</v>
      </c>
      <c r="Q459" s="40" t="n">
        <v>-9.76932777777778</v>
      </c>
      <c r="R459" s="40" t="n">
        <v>-66.3572944444445</v>
      </c>
      <c r="S459" s="39" t="s">
        <v>155</v>
      </c>
      <c r="T459" s="41" t="s">
        <v>2670</v>
      </c>
      <c r="U459" s="37" t="n">
        <v>76847000</v>
      </c>
      <c r="V459" s="42" t="s">
        <v>2671</v>
      </c>
      <c r="W459" s="42"/>
      <c r="X459" s="42"/>
      <c r="Y459" s="42"/>
    </row>
    <row r="460" customFormat="false" ht="15" hidden="false" customHeight="true" outlineLevel="0" collapsed="false">
      <c r="A460" s="25" t="s">
        <v>2666</v>
      </c>
      <c r="B460" s="11" t="str">
        <f aca="false">IF(OR(A460="AC",A460="AM",A460="AP",A460="PA",A460="RO",A460="RR",A460="TO"),"Manaus/AM",IF(OR(A460="AL",A460="BA",A460="CE",A460="MA",A460="PB",A460="PE",A460="PI",A460="RN",A460="SE"),"Recife/PE",IF(OR(A460="MT",A460="MS",A460="GO",A460="DF"),"Campo Grande/MS",IF(OR(A460="SC",A460="PR",A460="RS",A460="MG",A460="ES",A460="SP",A460="RJ"),"Curitiba/PR","VERIFICAR UF"))))</f>
        <v>Manaus/AM</v>
      </c>
      <c r="C460" s="26"/>
      <c r="D460" s="27"/>
      <c r="E460" s="28" t="n">
        <f aca="false">IFERROR(INDEX('ANEXO IV - Kits por Polo'!$F$2:$F$615,MATCH($M460&amp;"|"&amp;$K460&amp;"|"&amp;$A460&amp;"|"&amp;$J460,'ANEXO IV - Kits por Polo'!$I$2:$I$615,0)),0)</f>
        <v>17</v>
      </c>
      <c r="F460" s="28" t="n">
        <f aca="false">IFERROR(INDEX('ANEXO IV - Kits por Polo'!$G$2:$G$615,MATCH($M460&amp;"|"&amp;$K460&amp;"|"&amp;$A460&amp;"|"&amp;$J460,'ANEXO IV - Kits por Polo'!$I$2:$I$615,0)),0)</f>
        <v>118315</v>
      </c>
      <c r="G460" s="29" t="s">
        <v>2672</v>
      </c>
      <c r="H460" s="28" t="n">
        <f aca="false">IFERROR(INDEX('ANEXO IV - Kits por Polo'!$H$2:$H$615,MATCH($M460&amp;"|"&amp;$K460&amp;"|"&amp;$A460&amp;"|"&amp;$J460,'ANEXO IV - Kits por Polo'!$I$2:$I$615,0)),0)</f>
        <v>700.57</v>
      </c>
      <c r="I460" s="28" t="n">
        <f aca="false">MAX(F460/1000,H460*0.3)</f>
        <v>210.171</v>
      </c>
      <c r="J460" s="30" t="s">
        <v>1002</v>
      </c>
      <c r="K460" s="31" t="s">
        <v>187</v>
      </c>
      <c r="L460" s="31" t="s">
        <v>187</v>
      </c>
      <c r="M460" s="30" t="s">
        <v>2672</v>
      </c>
      <c r="N460" s="30" t="s">
        <v>2673</v>
      </c>
      <c r="O460" s="29" t="s">
        <v>2674</v>
      </c>
      <c r="P460" s="25" t="s">
        <v>2675</v>
      </c>
      <c r="Q460" s="32" t="n">
        <v>-11.9409697786427</v>
      </c>
      <c r="R460" s="32" t="n">
        <v>-62.0020666709132</v>
      </c>
      <c r="S460" s="31" t="s">
        <v>155</v>
      </c>
      <c r="T460" s="33" t="s">
        <v>2676</v>
      </c>
      <c r="U460" s="29" t="n">
        <v>76954000</v>
      </c>
      <c r="V460" s="34" t="s">
        <v>2677</v>
      </c>
      <c r="W460" s="34"/>
      <c r="X460" s="34"/>
      <c r="Y460" s="34"/>
    </row>
    <row r="461" customFormat="false" ht="15" hidden="false" customHeight="true" outlineLevel="0" collapsed="false">
      <c r="A461" s="35" t="s">
        <v>2666</v>
      </c>
      <c r="B461" s="11" t="str">
        <f aca="false">IF(OR(A461="AC",A461="AM",A461="AP",A461="PA",A461="RO",A461="RR",A461="TO"),"Manaus/AM",IF(OR(A461="AL",A461="BA",A461="CE",A461="MA",A461="PB",A461="PE",A461="PI",A461="RN",A461="SE"),"Recife/PE",IF(OR(A461="MT",A461="MS",A461="GO",A461="DF"),"Campo Grande/MS",IF(OR(A461="SC",A461="PR",A461="RS",A461="MG",A461="ES",A461="SP",A461="RJ"),"Curitiba/PR","VERIFICAR UF"))))</f>
        <v>Manaus/AM</v>
      </c>
      <c r="C461" s="26"/>
      <c r="D461" s="27"/>
      <c r="E461" s="36" t="n">
        <f aca="false">IFERROR(INDEX('ANEXO IV - Kits por Polo'!$F$2:$F$615,MATCH($M461&amp;"|"&amp;$K461&amp;"|"&amp;$A461&amp;"|"&amp;$J461,'ANEXO IV - Kits por Polo'!$I$2:$I$615,0)),0)</f>
        <v>45</v>
      </c>
      <c r="F461" s="36" t="n">
        <f aca="false">IFERROR(INDEX('ANEXO IV - Kits por Polo'!$G$2:$G$615,MATCH($M461&amp;"|"&amp;$K461&amp;"|"&amp;$A461&amp;"|"&amp;$J461,'ANEXO IV - Kits por Polo'!$I$2:$I$615,0)),0)</f>
        <v>509074</v>
      </c>
      <c r="G461" s="37" t="s">
        <v>2672</v>
      </c>
      <c r="H461" s="36" t="n">
        <f aca="false">IFERROR(INDEX('ANEXO IV - Kits por Polo'!$H$2:$H$615,MATCH($M461&amp;"|"&amp;$K461&amp;"|"&amp;$A461&amp;"|"&amp;$J461,'ANEXO IV - Kits por Polo'!$I$2:$I$615,0)),0)</f>
        <v>2823.99</v>
      </c>
      <c r="I461" s="36" t="n">
        <f aca="false">MAX(F461/1000,H461*0.3)</f>
        <v>847.197</v>
      </c>
      <c r="J461" s="38" t="s">
        <v>1002</v>
      </c>
      <c r="K461" s="39" t="s">
        <v>158</v>
      </c>
      <c r="L461" s="39" t="s">
        <v>166</v>
      </c>
      <c r="M461" s="38" t="s">
        <v>2672</v>
      </c>
      <c r="N461" s="38" t="s">
        <v>2672</v>
      </c>
      <c r="O461" s="37" t="s">
        <v>2678</v>
      </c>
      <c r="P461" s="35" t="s">
        <v>2675</v>
      </c>
      <c r="Q461" s="40" t="n">
        <v>-11.9409697786427</v>
      </c>
      <c r="R461" s="40" t="n">
        <v>-62.0020666709132</v>
      </c>
      <c r="S461" s="39" t="s">
        <v>155</v>
      </c>
      <c r="T461" s="41" t="s">
        <v>2679</v>
      </c>
      <c r="U461" s="37" t="n">
        <v>76954000</v>
      </c>
      <c r="V461" s="42" t="s">
        <v>2677</v>
      </c>
      <c r="W461" s="42"/>
      <c r="X461" s="42"/>
      <c r="Y461" s="42"/>
    </row>
    <row r="462" customFormat="false" ht="15" hidden="false" customHeight="true" outlineLevel="0" collapsed="false">
      <c r="A462" s="25" t="s">
        <v>2666</v>
      </c>
      <c r="B462" s="11" t="str">
        <f aca="false">IF(OR(A462="AC",A462="AM",A462="AP",A462="PA",A462="RO",A462="RR",A462="TO"),"Manaus/AM",IF(OR(A462="AL",A462="BA",A462="CE",A462="MA",A462="PB",A462="PE",A462="PI",A462="RN",A462="SE"),"Recife/PE",IF(OR(A462="MT",A462="MS",A462="GO",A462="DF"),"Campo Grande/MS",IF(OR(A462="SC",A462="PR",A462="RS",A462="MG",A462="ES",A462="SP",A462="RJ"),"Curitiba/PR","VERIFICAR UF"))))</f>
        <v>Manaus/AM</v>
      </c>
      <c r="C462" s="26"/>
      <c r="D462" s="27"/>
      <c r="E462" s="28" t="n">
        <f aca="false">IFERROR(INDEX('ANEXO IV - Kits por Polo'!$F$2:$F$615,MATCH($M462&amp;"|"&amp;$K462&amp;"|"&amp;$A462&amp;"|"&amp;$J462,'ANEXO IV - Kits por Polo'!$I$2:$I$615,0)),0)</f>
        <v>29</v>
      </c>
      <c r="F462" s="28" t="n">
        <f aca="false">IFERROR(INDEX('ANEXO IV - Kits por Polo'!$G$2:$G$615,MATCH($M462&amp;"|"&amp;$K462&amp;"|"&amp;$A462&amp;"|"&amp;$J462,'ANEXO IV - Kits por Polo'!$I$2:$I$615,0)),0)</f>
        <v>213703</v>
      </c>
      <c r="G462" s="29" t="s">
        <v>2680</v>
      </c>
      <c r="H462" s="28" t="n">
        <f aca="false">IFERROR(INDEX('ANEXO IV - Kits por Polo'!$H$2:$H$615,MATCH($M462&amp;"|"&amp;$K462&amp;"|"&amp;$A462&amp;"|"&amp;$J462,'ANEXO IV - Kits por Polo'!$I$2:$I$615,0)),0)</f>
        <v>1253.85</v>
      </c>
      <c r="I462" s="28" t="n">
        <f aca="false">MAX(F462/1000,H462*0.3)</f>
        <v>376.155</v>
      </c>
      <c r="J462" s="30" t="s">
        <v>1002</v>
      </c>
      <c r="K462" s="31" t="s">
        <v>187</v>
      </c>
      <c r="L462" s="31" t="s">
        <v>187</v>
      </c>
      <c r="M462" s="30" t="s">
        <v>2680</v>
      </c>
      <c r="N462" s="30" t="s">
        <v>2681</v>
      </c>
      <c r="O462" s="29" t="s">
        <v>2682</v>
      </c>
      <c r="P462" s="25" t="s">
        <v>2683</v>
      </c>
      <c r="Q462" s="32" t="n">
        <v>-10.7778340957433</v>
      </c>
      <c r="R462" s="32" t="n">
        <v>-65.3205105263938</v>
      </c>
      <c r="S462" s="31" t="s">
        <v>155</v>
      </c>
      <c r="T462" s="33" t="s">
        <v>2684</v>
      </c>
      <c r="U462" s="29" t="n">
        <v>76850000</v>
      </c>
      <c r="V462" s="34" t="s">
        <v>2685</v>
      </c>
      <c r="W462" s="34"/>
      <c r="X462" s="34"/>
      <c r="Y462" s="34"/>
    </row>
    <row r="463" customFormat="false" ht="15" hidden="false" customHeight="true" outlineLevel="0" collapsed="false">
      <c r="A463" s="35" t="s">
        <v>2666</v>
      </c>
      <c r="B463" s="11" t="str">
        <f aca="false">IF(OR(A463="AC",A463="AM",A463="AP",A463="PA",A463="RO",A463="RR",A463="TO"),"Manaus/AM",IF(OR(A463="AL",A463="BA",A463="CE",A463="MA",A463="PB",A463="PE",A463="PI",A463="RN",A463="SE"),"Recife/PE",IF(OR(A463="MT",A463="MS",A463="GO",A463="DF"),"Campo Grande/MS",IF(OR(A463="SC",A463="PR",A463="RS",A463="MG",A463="ES",A463="SP",A463="RJ"),"Curitiba/PR","VERIFICAR UF"))))</f>
        <v>Manaus/AM</v>
      </c>
      <c r="C463" s="26"/>
      <c r="D463" s="27"/>
      <c r="E463" s="36" t="n">
        <f aca="false">IFERROR(INDEX('ANEXO IV - Kits por Polo'!$F$2:$F$615,MATCH($M463&amp;"|"&amp;$K463&amp;"|"&amp;$A463&amp;"|"&amp;$J463,'ANEXO IV - Kits por Polo'!$I$2:$I$615,0)),0)</f>
        <v>127</v>
      </c>
      <c r="F463" s="36" t="n">
        <f aca="false">IFERROR(INDEX('ANEXO IV - Kits por Polo'!$G$2:$G$615,MATCH($M463&amp;"|"&amp;$K463&amp;"|"&amp;$A463&amp;"|"&amp;$J463,'ANEXO IV - Kits por Polo'!$I$2:$I$615,0)),0)</f>
        <v>1447799</v>
      </c>
      <c r="G463" s="37" t="s">
        <v>2680</v>
      </c>
      <c r="H463" s="36" t="n">
        <f aca="false">IFERROR(INDEX('ANEXO IV - Kits por Polo'!$H$2:$H$615,MATCH($M463&amp;"|"&amp;$K463&amp;"|"&amp;$A463&amp;"|"&amp;$J463,'ANEXO IV - Kits por Polo'!$I$2:$I$615,0)),0)</f>
        <v>8024.77</v>
      </c>
      <c r="I463" s="36" t="n">
        <f aca="false">MAX(F463/1000,H463*0.3)</f>
        <v>2407.431</v>
      </c>
      <c r="J463" s="38" t="s">
        <v>1002</v>
      </c>
      <c r="K463" s="39" t="s">
        <v>158</v>
      </c>
      <c r="L463" s="39" t="s">
        <v>166</v>
      </c>
      <c r="M463" s="38" t="s">
        <v>2680</v>
      </c>
      <c r="N463" s="38" t="s">
        <v>2686</v>
      </c>
      <c r="O463" s="37" t="s">
        <v>2687</v>
      </c>
      <c r="P463" s="35" t="s">
        <v>2683</v>
      </c>
      <c r="Q463" s="40" t="n">
        <v>-10.7778340957433</v>
      </c>
      <c r="R463" s="40" t="n">
        <v>-65.3205105263938</v>
      </c>
      <c r="S463" s="39" t="s">
        <v>155</v>
      </c>
      <c r="T463" s="41" t="s">
        <v>2688</v>
      </c>
      <c r="U463" s="37" t="n">
        <v>76850000</v>
      </c>
      <c r="V463" s="42" t="s">
        <v>2685</v>
      </c>
      <c r="W463" s="42"/>
      <c r="X463" s="42"/>
      <c r="Y463" s="42"/>
    </row>
    <row r="464" customFormat="false" ht="15" hidden="false" customHeight="true" outlineLevel="0" collapsed="false">
      <c r="A464" s="25" t="s">
        <v>2666</v>
      </c>
      <c r="B464" s="11" t="str">
        <f aca="false">IF(OR(A464="AC",A464="AM",A464="AP",A464="PA",A464="RO",A464="RR",A464="TO"),"Manaus/AM",IF(OR(A464="AL",A464="BA",A464="CE",A464="MA",A464="PB",A464="PE",A464="PI",A464="RN",A464="SE"),"Recife/PE",IF(OR(A464="MT",A464="MS",A464="GO",A464="DF"),"Campo Grande/MS",IF(OR(A464="SC",A464="PR",A464="RS",A464="MG",A464="ES",A464="SP",A464="RJ"),"Curitiba/PR","VERIFICAR UF"))))</f>
        <v>Manaus/AM</v>
      </c>
      <c r="C464" s="26"/>
      <c r="D464" s="27"/>
      <c r="E464" s="28" t="n">
        <f aca="false">IFERROR(INDEX('ANEXO IV - Kits por Polo'!$F$2:$F$615,MATCH($M464&amp;"|"&amp;$K464&amp;"|"&amp;$A464&amp;"|"&amp;$J464,'ANEXO IV - Kits por Polo'!$I$2:$I$615,0)),0)</f>
        <v>13</v>
      </c>
      <c r="F464" s="28" t="n">
        <f aca="false">IFERROR(INDEX('ANEXO IV - Kits por Polo'!$G$2:$G$615,MATCH($M464&amp;"|"&amp;$K464&amp;"|"&amp;$A464&amp;"|"&amp;$J464,'ANEXO IV - Kits por Polo'!$I$2:$I$615,0)),0)</f>
        <v>96412</v>
      </c>
      <c r="G464" s="29" t="s">
        <v>2689</v>
      </c>
      <c r="H464" s="28" t="n">
        <f aca="false">IFERROR(INDEX('ANEXO IV - Kits por Polo'!$H$2:$H$615,MATCH($M464&amp;"|"&amp;$K464&amp;"|"&amp;$A464&amp;"|"&amp;$J464,'ANEXO IV - Kits por Polo'!$I$2:$I$615,0)),0)</f>
        <v>565.11</v>
      </c>
      <c r="I464" s="28" t="n">
        <f aca="false">MAX(F464/1000,H464*0.3)</f>
        <v>169.533</v>
      </c>
      <c r="J464" s="30" t="s">
        <v>1002</v>
      </c>
      <c r="K464" s="31" t="s">
        <v>187</v>
      </c>
      <c r="L464" s="31" t="s">
        <v>187</v>
      </c>
      <c r="M464" s="30" t="s">
        <v>2689</v>
      </c>
      <c r="N464" s="30" t="s">
        <v>2690</v>
      </c>
      <c r="O464" s="29" t="s">
        <v>2691</v>
      </c>
      <c r="P464" s="25" t="s">
        <v>2692</v>
      </c>
      <c r="Q464" s="32" t="n">
        <v>-10.4306641599907</v>
      </c>
      <c r="R464" s="32" t="n">
        <v>-62.4677743419924</v>
      </c>
      <c r="S464" s="31" t="s">
        <v>155</v>
      </c>
      <c r="T464" s="33" t="s">
        <v>2693</v>
      </c>
      <c r="U464" s="29" t="n">
        <v>76800000</v>
      </c>
      <c r="V464" s="34" t="s">
        <v>2694</v>
      </c>
      <c r="W464" s="34"/>
      <c r="X464" s="34"/>
      <c r="Y464" s="34"/>
    </row>
    <row r="465" customFormat="false" ht="15" hidden="false" customHeight="true" outlineLevel="0" collapsed="false">
      <c r="A465" s="35" t="s">
        <v>2666</v>
      </c>
      <c r="B465" s="11" t="str">
        <f aca="false">IF(OR(A465="AC",A465="AM",A465="AP",A465="PA",A465="RO",A465="RR",A465="TO"),"Manaus/AM",IF(OR(A465="AL",A465="BA",A465="CE",A465="MA",A465="PB",A465="PE",A465="PI",A465="RN",A465="SE"),"Recife/PE",IF(OR(A465="MT",A465="MS",A465="GO",A465="DF"),"Campo Grande/MS",IF(OR(A465="SC",A465="PR",A465="RS",A465="MG",A465="ES",A465="SP",A465="RJ"),"Curitiba/PR","VERIFICAR UF"))))</f>
        <v>Manaus/AM</v>
      </c>
      <c r="C465" s="26"/>
      <c r="D465" s="27"/>
      <c r="E465" s="36" t="n">
        <f aca="false">IFERROR(INDEX('ANEXO IV - Kits por Polo'!$F$2:$F$615,MATCH($M465&amp;"|"&amp;$K465&amp;"|"&amp;$A465&amp;"|"&amp;$J465,'ANEXO IV - Kits por Polo'!$I$2:$I$615,0)),0)</f>
        <v>25</v>
      </c>
      <c r="F465" s="36" t="n">
        <f aca="false">IFERROR(INDEX('ANEXO IV - Kits por Polo'!$G$2:$G$615,MATCH($M465&amp;"|"&amp;$K465&amp;"|"&amp;$A465&amp;"|"&amp;$J465,'ANEXO IV - Kits por Polo'!$I$2:$I$615,0)),0)</f>
        <v>268968</v>
      </c>
      <c r="G465" s="37" t="s">
        <v>2689</v>
      </c>
      <c r="H465" s="36" t="n">
        <f aca="false">IFERROR(INDEX('ANEXO IV - Kits por Polo'!$H$2:$H$615,MATCH($M465&amp;"|"&amp;$K465&amp;"|"&amp;$A465&amp;"|"&amp;$J465,'ANEXO IV - Kits por Polo'!$I$2:$I$615,0)),0)</f>
        <v>1500.33</v>
      </c>
      <c r="I465" s="36" t="n">
        <f aca="false">MAX(F465/1000,H465*0.3)</f>
        <v>450.099</v>
      </c>
      <c r="J465" s="38" t="s">
        <v>1002</v>
      </c>
      <c r="K465" s="39" t="s">
        <v>158</v>
      </c>
      <c r="L465" s="39" t="s">
        <v>166</v>
      </c>
      <c r="M465" s="38" t="s">
        <v>2689</v>
      </c>
      <c r="N465" s="38" t="s">
        <v>2695</v>
      </c>
      <c r="O465" s="37" t="s">
        <v>2691</v>
      </c>
      <c r="P465" s="35" t="s">
        <v>2692</v>
      </c>
      <c r="Q465" s="40" t="n">
        <v>-10.4306641599907</v>
      </c>
      <c r="R465" s="40" t="n">
        <v>-62.4677743419924</v>
      </c>
      <c r="S465" s="39" t="s">
        <v>155</v>
      </c>
      <c r="T465" s="41" t="s">
        <v>2693</v>
      </c>
      <c r="U465" s="37" t="n">
        <v>76800000</v>
      </c>
      <c r="V465" s="42" t="s">
        <v>2694</v>
      </c>
      <c r="W465" s="42"/>
      <c r="X465" s="42"/>
      <c r="Y465" s="42"/>
    </row>
    <row r="466" customFormat="false" ht="15" hidden="false" customHeight="true" outlineLevel="0" collapsed="false">
      <c r="A466" s="25" t="s">
        <v>2666</v>
      </c>
      <c r="B466" s="11" t="str">
        <f aca="false">IF(OR(A466="AC",A466="AM",A466="AP",A466="PA",A466="RO",A466="RR",A466="TO"),"Manaus/AM",IF(OR(A466="AL",A466="BA",A466="CE",A466="MA",A466="PB",A466="PE",A466="PI",A466="RN",A466="SE"),"Recife/PE",IF(OR(A466="MT",A466="MS",A466="GO",A466="DF"),"Campo Grande/MS",IF(OR(A466="SC",A466="PR",A466="RS",A466="MG",A466="ES",A466="SP",A466="RJ"),"Curitiba/PR","VERIFICAR UF"))))</f>
        <v>Manaus/AM</v>
      </c>
      <c r="C466" s="26"/>
      <c r="D466" s="27"/>
      <c r="E466" s="28" t="n">
        <f aca="false">IFERROR(INDEX('ANEXO IV - Kits por Polo'!$F$2:$F$615,MATCH($M466&amp;"|"&amp;$K466&amp;"|"&amp;$A466&amp;"|"&amp;$J466,'ANEXO IV - Kits por Polo'!$I$2:$I$615,0)),0)</f>
        <v>14</v>
      </c>
      <c r="F466" s="28" t="n">
        <f aca="false">IFERROR(INDEX('ANEXO IV - Kits por Polo'!$G$2:$G$615,MATCH($M466&amp;"|"&amp;$K466&amp;"|"&amp;$A466&amp;"|"&amp;$J466,'ANEXO IV - Kits por Polo'!$I$2:$I$615,0)),0)</f>
        <v>103372</v>
      </c>
      <c r="G466" s="29" t="s">
        <v>2696</v>
      </c>
      <c r="H466" s="28" t="n">
        <f aca="false">IFERROR(INDEX('ANEXO IV - Kits por Polo'!$H$2:$H$615,MATCH($M466&amp;"|"&amp;$K466&amp;"|"&amp;$A466&amp;"|"&amp;$J466,'ANEXO IV - Kits por Polo'!$I$2:$I$615,0)),0)</f>
        <v>606.32</v>
      </c>
      <c r="I466" s="28" t="n">
        <f aca="false">MAX(F466/1000,H466*0.3)</f>
        <v>181.896</v>
      </c>
      <c r="J466" s="30" t="s">
        <v>1002</v>
      </c>
      <c r="K466" s="31" t="s">
        <v>187</v>
      </c>
      <c r="L466" s="31" t="s">
        <v>187</v>
      </c>
      <c r="M466" s="30" t="s">
        <v>2696</v>
      </c>
      <c r="N466" s="30" t="s">
        <v>2697</v>
      </c>
      <c r="O466" s="29" t="s">
        <v>2698</v>
      </c>
      <c r="P466" s="25" t="s">
        <v>2699</v>
      </c>
      <c r="Q466" s="32" t="n">
        <v>-10.887739586888</v>
      </c>
      <c r="R466" s="32" t="n">
        <v>-61.9137120950965</v>
      </c>
      <c r="S466" s="31" t="s">
        <v>155</v>
      </c>
      <c r="T466" s="33" t="s">
        <v>2700</v>
      </c>
      <c r="U466" s="29" t="n">
        <v>76908610</v>
      </c>
      <c r="V466" s="34" t="s">
        <v>2701</v>
      </c>
      <c r="W466" s="34"/>
      <c r="X466" s="34"/>
      <c r="Y466" s="34"/>
    </row>
    <row r="467" customFormat="false" ht="15" hidden="false" customHeight="true" outlineLevel="0" collapsed="false">
      <c r="A467" s="35" t="s">
        <v>2666</v>
      </c>
      <c r="B467" s="11" t="str">
        <f aca="false">IF(OR(A467="AC",A467="AM",A467="AP",A467="PA",A467="RO",A467="RR",A467="TO"),"Manaus/AM",IF(OR(A467="AL",A467="BA",A467="CE",A467="MA",A467="PB",A467="PE",A467="PI",A467="RN",A467="SE"),"Recife/PE",IF(OR(A467="MT",A467="MS",A467="GO",A467="DF"),"Campo Grande/MS",IF(OR(A467="SC",A467="PR",A467="RS",A467="MG",A467="ES",A467="SP",A467="RJ"),"Curitiba/PR","VERIFICAR UF"))))</f>
        <v>Manaus/AM</v>
      </c>
      <c r="C467" s="26"/>
      <c r="D467" s="27"/>
      <c r="E467" s="36" t="n">
        <f aca="false">IFERROR(INDEX('ANEXO IV - Kits por Polo'!$F$2:$F$615,MATCH($M467&amp;"|"&amp;$K467&amp;"|"&amp;$A467&amp;"|"&amp;$J467,'ANEXO IV - Kits por Polo'!$I$2:$I$615,0)),0)</f>
        <v>80</v>
      </c>
      <c r="F467" s="36" t="n">
        <f aca="false">IFERROR(INDEX('ANEXO IV - Kits por Polo'!$G$2:$G$615,MATCH($M467&amp;"|"&amp;$K467&amp;"|"&amp;$A467&amp;"|"&amp;$J467,'ANEXO IV - Kits por Polo'!$I$2:$I$615,0)),0)</f>
        <v>901062</v>
      </c>
      <c r="G467" s="37" t="s">
        <v>2696</v>
      </c>
      <c r="H467" s="36" t="n">
        <f aca="false">IFERROR(INDEX('ANEXO IV - Kits por Polo'!$H$2:$H$615,MATCH($M467&amp;"|"&amp;$K467&amp;"|"&amp;$A467&amp;"|"&amp;$J467,'ANEXO IV - Kits por Polo'!$I$2:$I$615,0)),0)</f>
        <v>5000.84</v>
      </c>
      <c r="I467" s="36" t="n">
        <f aca="false">MAX(F467/1000,H467*0.3)</f>
        <v>1500.252</v>
      </c>
      <c r="J467" s="38" t="s">
        <v>1002</v>
      </c>
      <c r="K467" s="39" t="s">
        <v>158</v>
      </c>
      <c r="L467" s="39" t="s">
        <v>166</v>
      </c>
      <c r="M467" s="38" t="s">
        <v>2696</v>
      </c>
      <c r="N467" s="38" t="s">
        <v>2696</v>
      </c>
      <c r="O467" s="37" t="s">
        <v>2702</v>
      </c>
      <c r="P467" s="35" t="s">
        <v>2699</v>
      </c>
      <c r="Q467" s="40" t="n">
        <v>-10.887739586888</v>
      </c>
      <c r="R467" s="40" t="n">
        <v>-61.9137120950965</v>
      </c>
      <c r="S467" s="39" t="s">
        <v>155</v>
      </c>
      <c r="T467" s="41" t="s">
        <v>2703</v>
      </c>
      <c r="U467" s="37" t="n">
        <v>76908610</v>
      </c>
      <c r="V467" s="42" t="s">
        <v>2701</v>
      </c>
      <c r="W467" s="42"/>
      <c r="X467" s="42"/>
      <c r="Y467" s="42"/>
    </row>
    <row r="468" customFormat="false" ht="15" hidden="false" customHeight="true" outlineLevel="0" collapsed="false">
      <c r="A468" s="25" t="s">
        <v>2666</v>
      </c>
      <c r="B468" s="11" t="str">
        <f aca="false">IF(OR(A468="AC",A468="AM",A468="AP",A468="PA",A468="RO",A468="RR",A468="TO"),"Manaus/AM",IF(OR(A468="AL",A468="BA",A468="CE",A468="MA",A468="PB",A468="PE",A468="PI",A468="RN",A468="SE"),"Recife/PE",IF(OR(A468="MT",A468="MS",A468="GO",A468="DF"),"Campo Grande/MS",IF(OR(A468="SC",A468="PR",A468="RS",A468="MG",A468="ES",A468="SP",A468="RJ"),"Curitiba/PR","VERIFICAR UF"))))</f>
        <v>Manaus/AM</v>
      </c>
      <c r="C468" s="26"/>
      <c r="D468" s="27"/>
      <c r="E468" s="28" t="n">
        <f aca="false">IFERROR(INDEX('ANEXO IV - Kits por Polo'!$F$2:$F$615,MATCH($M468&amp;"|"&amp;$K468&amp;"|"&amp;$A468&amp;"|"&amp;$J468,'ANEXO IV - Kits por Polo'!$I$2:$I$615,0)),0)</f>
        <v>28</v>
      </c>
      <c r="F468" s="28" t="n">
        <f aca="false">IFERROR(INDEX('ANEXO IV - Kits por Polo'!$G$2:$G$615,MATCH($M468&amp;"|"&amp;$K468&amp;"|"&amp;$A468&amp;"|"&amp;$J468,'ANEXO IV - Kits por Polo'!$I$2:$I$615,0)),0)</f>
        <v>228505</v>
      </c>
      <c r="G468" s="29" t="s">
        <v>1002</v>
      </c>
      <c r="H468" s="28" t="n">
        <f aca="false">IFERROR(INDEX('ANEXO IV - Kits por Polo'!$H$2:$H$615,MATCH($M468&amp;"|"&amp;$K468&amp;"|"&amp;$A468&amp;"|"&amp;$J468,'ANEXO IV - Kits por Polo'!$I$2:$I$615,0)),0)</f>
        <v>1318.85</v>
      </c>
      <c r="I468" s="28" t="n">
        <f aca="false">MAX(F468/1000,H468*0.3)</f>
        <v>395.655</v>
      </c>
      <c r="J468" s="30" t="s">
        <v>1002</v>
      </c>
      <c r="K468" s="31" t="s">
        <v>136</v>
      </c>
      <c r="L468" s="31" t="s">
        <v>152</v>
      </c>
      <c r="M468" s="30" t="s">
        <v>1002</v>
      </c>
      <c r="N468" s="30" t="s">
        <v>2704</v>
      </c>
      <c r="O468" s="29" t="n">
        <v>6960294</v>
      </c>
      <c r="P468" s="25" t="s">
        <v>2705</v>
      </c>
      <c r="Q468" s="32" t="n">
        <v>-8.75124387012604</v>
      </c>
      <c r="R468" s="32" t="n">
        <v>-63.8910133650036</v>
      </c>
      <c r="S468" s="31" t="s">
        <v>155</v>
      </c>
      <c r="T468" s="33" t="s">
        <v>2706</v>
      </c>
      <c r="U468" s="29" t="n">
        <v>76804444</v>
      </c>
      <c r="V468" s="34" t="s">
        <v>2707</v>
      </c>
      <c r="W468" s="34"/>
      <c r="X468" s="34"/>
      <c r="Y468" s="34"/>
    </row>
    <row r="469" customFormat="false" ht="15" hidden="false" customHeight="true" outlineLevel="0" collapsed="false">
      <c r="A469" s="35" t="s">
        <v>2666</v>
      </c>
      <c r="B469" s="11" t="str">
        <f aca="false">IF(OR(A469="AC",A469="AM",A469="AP",A469="PA",A469="RO",A469="RR",A469="TO"),"Manaus/AM",IF(OR(A469="AL",A469="BA",A469="CE",A469="MA",A469="PB",A469="PE",A469="PI",A469="RN",A469="SE"),"Recife/PE",IF(OR(A469="MT",A469="MS",A469="GO",A469="DF"),"Campo Grande/MS",IF(OR(A469="SC",A469="PR",A469="RS",A469="MG",A469="ES",A469="SP",A469="RJ"),"Curitiba/PR","VERIFICAR UF"))))</f>
        <v>Manaus/AM</v>
      </c>
      <c r="C469" s="26"/>
      <c r="D469" s="27"/>
      <c r="E469" s="36" t="n">
        <f aca="false">IFERROR(INDEX('ANEXO IV - Kits por Polo'!$F$2:$F$615,MATCH($M469&amp;"|"&amp;$K469&amp;"|"&amp;$A469&amp;"|"&amp;$J469,'ANEXO IV - Kits por Polo'!$I$2:$I$615,0)),0)</f>
        <v>24</v>
      </c>
      <c r="F469" s="36" t="n">
        <f aca="false">IFERROR(INDEX('ANEXO IV - Kits por Polo'!$G$2:$G$615,MATCH($M469&amp;"|"&amp;$K469&amp;"|"&amp;$A469&amp;"|"&amp;$J469,'ANEXO IV - Kits por Polo'!$I$2:$I$615,0)),0)</f>
        <v>167032</v>
      </c>
      <c r="G469" s="37" t="s">
        <v>1002</v>
      </c>
      <c r="H469" s="36" t="n">
        <f aca="false">IFERROR(INDEX('ANEXO IV - Kits por Polo'!$H$2:$H$615,MATCH($M469&amp;"|"&amp;$K469&amp;"|"&amp;$A469&amp;"|"&amp;$J469,'ANEXO IV - Kits por Polo'!$I$2:$I$615,0)),0)</f>
        <v>989.04</v>
      </c>
      <c r="I469" s="36" t="n">
        <f aca="false">MAX(F469/1000,H469*0.3)</f>
        <v>296.712</v>
      </c>
      <c r="J469" s="38" t="s">
        <v>1002</v>
      </c>
      <c r="K469" s="39" t="s">
        <v>187</v>
      </c>
      <c r="L469" s="39" t="s">
        <v>187</v>
      </c>
      <c r="M469" s="38" t="s">
        <v>1002</v>
      </c>
      <c r="N469" s="38" t="s">
        <v>2708</v>
      </c>
      <c r="O469" s="37" t="s">
        <v>2709</v>
      </c>
      <c r="P469" s="35" t="s">
        <v>2710</v>
      </c>
      <c r="Q469" s="40" t="n">
        <v>-8.7857147528426</v>
      </c>
      <c r="R469" s="40" t="n">
        <v>-63.8987966119048</v>
      </c>
      <c r="S469" s="39" t="s">
        <v>155</v>
      </c>
      <c r="T469" s="41" t="s">
        <v>2711</v>
      </c>
      <c r="U469" s="37" t="n">
        <v>76804578</v>
      </c>
      <c r="V469" s="42" t="s">
        <v>2712</v>
      </c>
      <c r="W469" s="42"/>
      <c r="X469" s="42"/>
      <c r="Y469" s="42"/>
    </row>
    <row r="470" customFormat="false" ht="15" hidden="false" customHeight="true" outlineLevel="0" collapsed="false">
      <c r="A470" s="25" t="s">
        <v>2666</v>
      </c>
      <c r="B470" s="11" t="str">
        <f aca="false">IF(OR(A470="AC",A470="AM",A470="AP",A470="PA",A470="RO",A470="RR",A470="TO"),"Manaus/AM",IF(OR(A470="AL",A470="BA",A470="CE",A470="MA",A470="PB",A470="PE",A470="PI",A470="RN",A470="SE"),"Recife/PE",IF(OR(A470="MT",A470="MS",A470="GO",A470="DF"),"Campo Grande/MS",IF(OR(A470="SC",A470="PR",A470="RS",A470="MG",A470="ES",A470="SP",A470="RJ"),"Curitiba/PR","VERIFICAR UF"))))</f>
        <v>Manaus/AM</v>
      </c>
      <c r="C470" s="26"/>
      <c r="D470" s="27"/>
      <c r="E470" s="28" t="n">
        <f aca="false">IFERROR(INDEX('ANEXO IV - Kits por Polo'!$F$2:$F$615,MATCH($M470&amp;"|"&amp;$K470&amp;"|"&amp;$A470&amp;"|"&amp;$J470,'ANEXO IV - Kits por Polo'!$I$2:$I$615,0)),0)</f>
        <v>38</v>
      </c>
      <c r="F470" s="28" t="n">
        <f aca="false">IFERROR(INDEX('ANEXO IV - Kits por Polo'!$G$2:$G$615,MATCH($M470&amp;"|"&amp;$K470&amp;"|"&amp;$A470&amp;"|"&amp;$J470,'ANEXO IV - Kits por Polo'!$I$2:$I$615,0)),0)</f>
        <v>418804</v>
      </c>
      <c r="G470" s="29" t="s">
        <v>1002</v>
      </c>
      <c r="H470" s="28" t="n">
        <f aca="false">IFERROR(INDEX('ANEXO IV - Kits por Polo'!$H$2:$H$615,MATCH($M470&amp;"|"&amp;$K470&amp;"|"&amp;$A470&amp;"|"&amp;$J470,'ANEXO IV - Kits por Polo'!$I$2:$I$615,0)),0)</f>
        <v>2329.86</v>
      </c>
      <c r="I470" s="28" t="n">
        <f aca="false">MAX(F470/1000,H470*0.3)</f>
        <v>698.958</v>
      </c>
      <c r="J470" s="30" t="s">
        <v>1002</v>
      </c>
      <c r="K470" s="31" t="s">
        <v>158</v>
      </c>
      <c r="L470" s="31" t="s">
        <v>166</v>
      </c>
      <c r="M470" s="30" t="s">
        <v>1002</v>
      </c>
      <c r="N470" s="30" t="s">
        <v>1002</v>
      </c>
      <c r="O470" s="29" t="s">
        <v>2713</v>
      </c>
      <c r="P470" s="25" t="s">
        <v>2710</v>
      </c>
      <c r="Q470" s="32" t="n">
        <v>-8.7857147528426</v>
      </c>
      <c r="R470" s="32" t="n">
        <v>-63.8987966119048</v>
      </c>
      <c r="S470" s="31" t="s">
        <v>155</v>
      </c>
      <c r="T470" s="33" t="s">
        <v>2714</v>
      </c>
      <c r="U470" s="29" t="n">
        <v>76804578</v>
      </c>
      <c r="V470" s="34" t="s">
        <v>2712</v>
      </c>
      <c r="W470" s="34"/>
      <c r="X470" s="34"/>
      <c r="Y470" s="34"/>
    </row>
    <row r="471" customFormat="false" ht="15" hidden="false" customHeight="true" outlineLevel="0" collapsed="false">
      <c r="A471" s="35" t="s">
        <v>2666</v>
      </c>
      <c r="B471" s="11" t="str">
        <f aca="false">IF(OR(A471="AC",A471="AM",A471="AP",A471="PA",A471="RO",A471="RR",A471="TO"),"Manaus/AM",IF(OR(A471="AL",A471="BA",A471="CE",A471="MA",A471="PB",A471="PE",A471="PI",A471="RN",A471="SE"),"Recife/PE",IF(OR(A471="MT",A471="MS",A471="GO",A471="DF"),"Campo Grande/MS",IF(OR(A471="SC",A471="PR",A471="RS",A471="MG",A471="ES",A471="SP",A471="RJ"),"Curitiba/PR","VERIFICAR UF"))))</f>
        <v>Manaus/AM</v>
      </c>
      <c r="C471" s="26"/>
      <c r="D471" s="27"/>
      <c r="E471" s="36" t="n">
        <f aca="false">IFERROR(INDEX('ANEXO IV - Kits por Polo'!$F$2:$F$615,MATCH($M471&amp;"|"&amp;$K471&amp;"|"&amp;$A471&amp;"|"&amp;$J471,'ANEXO IV - Kits por Polo'!$I$2:$I$615,0)),0)</f>
        <v>28</v>
      </c>
      <c r="F471" s="36" t="n">
        <f aca="false">IFERROR(INDEX('ANEXO IV - Kits por Polo'!$G$2:$G$615,MATCH($M471&amp;"|"&amp;$K471&amp;"|"&amp;$A471&amp;"|"&amp;$J471,'ANEXO IV - Kits por Polo'!$I$2:$I$615,0)),0)</f>
        <v>220485</v>
      </c>
      <c r="G471" s="37" t="s">
        <v>2715</v>
      </c>
      <c r="H471" s="36" t="n">
        <f aca="false">IFERROR(INDEX('ANEXO IV - Kits por Polo'!$H$2:$H$615,MATCH($M471&amp;"|"&amp;$K471&amp;"|"&amp;$A471&amp;"|"&amp;$J471,'ANEXO IV - Kits por Polo'!$I$2:$I$615,0)),0)</f>
        <v>1281.475</v>
      </c>
      <c r="I471" s="36" t="n">
        <f aca="false">MAX(F471/1000,H471*0.3)</f>
        <v>384.4425</v>
      </c>
      <c r="J471" s="38" t="s">
        <v>2017</v>
      </c>
      <c r="K471" s="39" t="s">
        <v>136</v>
      </c>
      <c r="L471" s="39" t="s">
        <v>152</v>
      </c>
      <c r="M471" s="38" t="s">
        <v>2715</v>
      </c>
      <c r="N471" s="38" t="s">
        <v>2716</v>
      </c>
      <c r="O471" s="37" t="s">
        <v>2717</v>
      </c>
      <c r="P471" s="35" t="s">
        <v>2718</v>
      </c>
      <c r="Q471" s="40" t="n">
        <v>-11.4314120639954</v>
      </c>
      <c r="R471" s="40" t="n">
        <v>-61.4504564</v>
      </c>
      <c r="S471" s="39" t="s">
        <v>155</v>
      </c>
      <c r="T471" s="41" t="s">
        <v>2719</v>
      </c>
      <c r="U471" s="37" t="n">
        <v>76963758</v>
      </c>
      <c r="V471" s="42" t="s">
        <v>2720</v>
      </c>
      <c r="W471" s="42"/>
      <c r="X471" s="42"/>
      <c r="Y471" s="42"/>
    </row>
    <row r="472" customFormat="false" ht="15" hidden="false" customHeight="true" outlineLevel="0" collapsed="false">
      <c r="A472" s="25" t="s">
        <v>2666</v>
      </c>
      <c r="B472" s="11" t="str">
        <f aca="false">IF(OR(A472="AC",A472="AM",A472="AP",A472="PA",A472="RO",A472="RR",A472="TO"),"Manaus/AM",IF(OR(A472="AL",A472="BA",A472="CE",A472="MA",A472="PB",A472="PE",A472="PI",A472="RN",A472="SE"),"Recife/PE",IF(OR(A472="MT",A472="MS",A472="GO",A472="DF"),"Campo Grande/MS",IF(OR(A472="SC",A472="PR",A472="RS",A472="MG",A472="ES",A472="SP",A472="RJ"),"Curitiba/PR","VERIFICAR UF"))))</f>
        <v>Manaus/AM</v>
      </c>
      <c r="C472" s="26"/>
      <c r="D472" s="27"/>
      <c r="E472" s="28" t="n">
        <f aca="false">IFERROR(INDEX('ANEXO IV - Kits por Polo'!$F$2:$F$615,MATCH($M472&amp;"|"&amp;$K472&amp;"|"&amp;$A472&amp;"|"&amp;$J472,'ANEXO IV - Kits por Polo'!$I$2:$I$615,0)),0)</f>
        <v>27</v>
      </c>
      <c r="F472" s="28" t="n">
        <f aca="false">IFERROR(INDEX('ANEXO IV - Kits por Polo'!$G$2:$G$615,MATCH($M472&amp;"|"&amp;$K472&amp;"|"&amp;$A472&amp;"|"&amp;$J472,'ANEXO IV - Kits por Polo'!$I$2:$I$615,0)),0)</f>
        <v>193847</v>
      </c>
      <c r="G472" s="29" t="s">
        <v>2715</v>
      </c>
      <c r="H472" s="28" t="n">
        <f aca="false">IFERROR(INDEX('ANEXO IV - Kits por Polo'!$H$2:$H$615,MATCH($M472&amp;"|"&amp;$K472&amp;"|"&amp;$A472&amp;"|"&amp;$J472,'ANEXO IV - Kits por Polo'!$I$2:$I$615,0)),0)</f>
        <v>1142.05</v>
      </c>
      <c r="I472" s="28" t="n">
        <f aca="false">MAX(F472/1000,H472*0.3)</f>
        <v>342.615</v>
      </c>
      <c r="J472" s="30" t="s">
        <v>2017</v>
      </c>
      <c r="K472" s="31" t="s">
        <v>187</v>
      </c>
      <c r="L472" s="31" t="s">
        <v>187</v>
      </c>
      <c r="M472" s="30" t="s">
        <v>2715</v>
      </c>
      <c r="N472" s="30" t="s">
        <v>2721</v>
      </c>
      <c r="O472" s="29" t="s">
        <v>2722</v>
      </c>
      <c r="P472" s="25" t="s">
        <v>2723</v>
      </c>
      <c r="Q472" s="32" t="n">
        <v>-11.4407145325768</v>
      </c>
      <c r="R472" s="32" t="n">
        <v>-61.433965933188</v>
      </c>
      <c r="S472" s="31" t="s">
        <v>155</v>
      </c>
      <c r="T472" s="33" t="s">
        <v>2724</v>
      </c>
      <c r="U472" s="29" t="n">
        <v>76963574</v>
      </c>
      <c r="V472" s="34" t="s">
        <v>2725</v>
      </c>
      <c r="W472" s="34"/>
      <c r="X472" s="34"/>
      <c r="Y472" s="34"/>
    </row>
    <row r="473" customFormat="false" ht="15" hidden="false" customHeight="true" outlineLevel="0" collapsed="false">
      <c r="A473" s="35" t="s">
        <v>2666</v>
      </c>
      <c r="B473" s="11" t="str">
        <f aca="false">IF(OR(A473="AC",A473="AM",A473="AP",A473="PA",A473="RO",A473="RR",A473="TO"),"Manaus/AM",IF(OR(A473="AL",A473="BA",A473="CE",A473="MA",A473="PB",A473="PE",A473="PI",A473="RN",A473="SE"),"Recife/PE",IF(OR(A473="MT",A473="MS",A473="GO",A473="DF"),"Campo Grande/MS",IF(OR(A473="SC",A473="PR",A473="RS",A473="MG",A473="ES",A473="SP",A473="RJ"),"Curitiba/PR","VERIFICAR UF"))))</f>
        <v>Manaus/AM</v>
      </c>
      <c r="C473" s="26"/>
      <c r="D473" s="27"/>
      <c r="E473" s="36" t="n">
        <f aca="false">IFERROR(INDEX('ANEXO IV - Kits por Polo'!$F$2:$F$615,MATCH($M473&amp;"|"&amp;$K473&amp;"|"&amp;$A473&amp;"|"&amp;$J473,'ANEXO IV - Kits por Polo'!$I$2:$I$615,0)),0)</f>
        <v>115</v>
      </c>
      <c r="F473" s="36" t="n">
        <f aca="false">IFERROR(INDEX('ANEXO IV - Kits por Polo'!$G$2:$G$615,MATCH($M473&amp;"|"&amp;$K473&amp;"|"&amp;$A473&amp;"|"&amp;$J473,'ANEXO IV - Kits por Polo'!$I$2:$I$615,0)),0)</f>
        <v>1242141</v>
      </c>
      <c r="G473" s="37" t="s">
        <v>2715</v>
      </c>
      <c r="H473" s="36" t="n">
        <f aca="false">IFERROR(INDEX('ANEXO IV - Kits por Polo'!$H$2:$H$615,MATCH($M473&amp;"|"&amp;$K473&amp;"|"&amp;$A473&amp;"|"&amp;$J473,'ANEXO IV - Kits por Polo'!$I$2:$I$615,0)),0)</f>
        <v>6917.105</v>
      </c>
      <c r="I473" s="36" t="n">
        <f aca="false">MAX(F473/1000,H473*0.3)</f>
        <v>2075.1315</v>
      </c>
      <c r="J473" s="38" t="s">
        <v>2017</v>
      </c>
      <c r="K473" s="39" t="s">
        <v>158</v>
      </c>
      <c r="L473" s="39" t="s">
        <v>159</v>
      </c>
      <c r="M473" s="38" t="s">
        <v>2715</v>
      </c>
      <c r="N473" s="38" t="s">
        <v>2721</v>
      </c>
      <c r="O473" s="37" t="s">
        <v>2722</v>
      </c>
      <c r="P473" s="35" t="s">
        <v>2726</v>
      </c>
      <c r="Q473" s="40" t="n">
        <v>-11.4406925154151</v>
      </c>
      <c r="R473" s="40" t="n">
        <v>-61.4340443876595</v>
      </c>
      <c r="S473" s="39" t="s">
        <v>155</v>
      </c>
      <c r="T473" s="41" t="s">
        <v>2727</v>
      </c>
      <c r="U473" s="37" t="n">
        <v>76963574</v>
      </c>
      <c r="V473" s="42" t="s">
        <v>2725</v>
      </c>
      <c r="W473" s="42"/>
      <c r="X473" s="42"/>
      <c r="Y473" s="42"/>
    </row>
    <row r="474" customFormat="false" ht="15" hidden="false" customHeight="true" outlineLevel="0" collapsed="false">
      <c r="A474" s="25" t="s">
        <v>2666</v>
      </c>
      <c r="B474" s="11" t="str">
        <f aca="false">IF(OR(A474="AC",A474="AM",A474="AP",A474="PA",A474="RO",A474="RR",A474="TO"),"Manaus/AM",IF(OR(A474="AL",A474="BA",A474="CE",A474="MA",A474="PB",A474="PE",A474="PI",A474="RN",A474="SE"),"Recife/PE",IF(OR(A474="MT",A474="MS",A474="GO",A474="DF"),"Campo Grande/MS",IF(OR(A474="SC",A474="PR",A474="RS",A474="MG",A474="ES",A474="SP",A474="RJ"),"Curitiba/PR","VERIFICAR UF"))))</f>
        <v>Manaus/AM</v>
      </c>
      <c r="C474" s="26"/>
      <c r="D474" s="27"/>
      <c r="E474" s="28" t="n">
        <f aca="false">IFERROR(INDEX('ANEXO IV - Kits por Polo'!$F$2:$F$615,MATCH($M474&amp;"|"&amp;$K474&amp;"|"&amp;$A474&amp;"|"&amp;$J474,'ANEXO IV - Kits por Polo'!$I$2:$I$615,0)),0)</f>
        <v>75</v>
      </c>
      <c r="F474" s="28" t="n">
        <f aca="false">IFERROR(INDEX('ANEXO IV - Kits por Polo'!$G$2:$G$615,MATCH($M474&amp;"|"&amp;$K474&amp;"|"&amp;$A474&amp;"|"&amp;$J474,'ANEXO IV - Kits por Polo'!$I$2:$I$615,0)),0)</f>
        <v>774727</v>
      </c>
      <c r="G474" s="29" t="s">
        <v>2017</v>
      </c>
      <c r="H474" s="28" t="n">
        <f aca="false">IFERROR(INDEX('ANEXO IV - Kits por Polo'!$H$2:$H$615,MATCH($M474&amp;"|"&amp;$K474&amp;"|"&amp;$A474&amp;"|"&amp;$J474,'ANEXO IV - Kits por Polo'!$I$2:$I$615,0)),0)</f>
        <v>4339.14</v>
      </c>
      <c r="I474" s="28" t="n">
        <f aca="false">MAX(F474/1000,H474*0.3)</f>
        <v>1301.742</v>
      </c>
      <c r="J474" s="30" t="s">
        <v>2017</v>
      </c>
      <c r="K474" s="31" t="s">
        <v>158</v>
      </c>
      <c r="L474" s="31" t="s">
        <v>159</v>
      </c>
      <c r="M474" s="30" t="s">
        <v>2017</v>
      </c>
      <c r="N474" s="30" t="s">
        <v>2728</v>
      </c>
      <c r="O474" s="29" t="s">
        <v>2729</v>
      </c>
      <c r="P474" s="25" t="s">
        <v>2730</v>
      </c>
      <c r="Q474" s="32" t="n">
        <v>-12.7455112954934</v>
      </c>
      <c r="R474" s="32" t="n">
        <v>-60.1474213895345</v>
      </c>
      <c r="S474" s="31" t="s">
        <v>155</v>
      </c>
      <c r="T474" s="33" t="s">
        <v>2731</v>
      </c>
      <c r="U474" s="29" t="n">
        <v>76980126</v>
      </c>
      <c r="V474" s="34" t="s">
        <v>2732</v>
      </c>
      <c r="W474" s="34"/>
      <c r="X474" s="34"/>
      <c r="Y474" s="34"/>
    </row>
    <row r="475" customFormat="false" ht="15" hidden="false" customHeight="true" outlineLevel="0" collapsed="false">
      <c r="A475" s="35" t="s">
        <v>2733</v>
      </c>
      <c r="B475" s="11" t="str">
        <f aca="false">IF(OR(A475="AC",A475="AM",A475="AP",A475="PA",A475="RO",A475="RR",A475="TO"),"Manaus/AM",IF(OR(A475="AL",A475="BA",A475="CE",A475="MA",A475="PB",A475="PE",A475="PI",A475="RN",A475="SE"),"Recife/PE",IF(OR(A475="MT",A475="MS",A475="GO",A475="DF"),"Campo Grande/MS",IF(OR(A475="SC",A475="PR",A475="RS",A475="MG",A475="ES",A475="SP",A475="RJ"),"Curitiba/PR","VERIFICAR UF"))))</f>
        <v>Manaus/AM</v>
      </c>
      <c r="C475" s="26"/>
      <c r="D475" s="27"/>
      <c r="E475" s="36" t="n">
        <f aca="false">IFERROR(INDEX('ANEXO IV - Kits por Polo'!$F$2:$F$615,MATCH($M475&amp;"|"&amp;$K475&amp;"|"&amp;$A475&amp;"|"&amp;$J475,'ANEXO IV - Kits por Polo'!$I$2:$I$615,0)),0)</f>
        <v>25</v>
      </c>
      <c r="F475" s="36" t="n">
        <f aca="false">IFERROR(INDEX('ANEXO IV - Kits por Polo'!$G$2:$G$615,MATCH($M475&amp;"|"&amp;$K475&amp;"|"&amp;$A475&amp;"|"&amp;$J475,'ANEXO IV - Kits por Polo'!$I$2:$I$615,0)),0)</f>
        <v>298648</v>
      </c>
      <c r="G475" s="37" t="s">
        <v>2734</v>
      </c>
      <c r="H475" s="36" t="n">
        <f aca="false">IFERROR(INDEX('ANEXO IV - Kits por Polo'!$H$2:$H$615,MATCH($M475&amp;"|"&amp;$K475&amp;"|"&amp;$A475&amp;"|"&amp;$J475,'ANEXO IV - Kits por Polo'!$I$2:$I$615,0)),0)</f>
        <v>1647.23</v>
      </c>
      <c r="I475" s="36" t="n">
        <f aca="false">MAX(F475/1000,H475*0.3)</f>
        <v>494.169</v>
      </c>
      <c r="J475" s="38" t="s">
        <v>2735</v>
      </c>
      <c r="K475" s="39" t="s">
        <v>158</v>
      </c>
      <c r="L475" s="39" t="s">
        <v>159</v>
      </c>
      <c r="M475" s="38" t="s">
        <v>2736</v>
      </c>
      <c r="N475" s="38" t="s">
        <v>2737</v>
      </c>
      <c r="O475" s="37" t="s">
        <v>2738</v>
      </c>
      <c r="P475" s="35" t="s">
        <v>2739</v>
      </c>
      <c r="Q475" s="40" t="n">
        <v>3.58711442060995</v>
      </c>
      <c r="R475" s="40" t="n">
        <v>-61.1125946540982</v>
      </c>
      <c r="S475" s="39" t="s">
        <v>155</v>
      </c>
      <c r="T475" s="41" t="s">
        <v>2740</v>
      </c>
      <c r="U475" s="37" t="n">
        <v>69343000</v>
      </c>
      <c r="V475" s="42" t="s">
        <v>2741</v>
      </c>
      <c r="W475" s="42"/>
      <c r="X475" s="42"/>
      <c r="Y475" s="42"/>
    </row>
    <row r="476" customFormat="false" ht="15" hidden="false" customHeight="true" outlineLevel="0" collapsed="false">
      <c r="A476" s="25" t="s">
        <v>2733</v>
      </c>
      <c r="B476" s="11" t="str">
        <f aca="false">IF(OR(A476="AC",A476="AM",A476="AP",A476="PA",A476="RO",A476="RR",A476="TO"),"Manaus/AM",IF(OR(A476="AL",A476="BA",A476="CE",A476="MA",A476="PB",A476="PE",A476="PI",A476="RN",A476="SE"),"Recife/PE",IF(OR(A476="MT",A476="MS",A476="GO",A476="DF"),"Campo Grande/MS",IF(OR(A476="SC",A476="PR",A476="RS",A476="MG",A476="ES",A476="SP",A476="RJ"),"Curitiba/PR","VERIFICAR UF"))))</f>
        <v>Manaus/AM</v>
      </c>
      <c r="C476" s="26"/>
      <c r="D476" s="27"/>
      <c r="E476" s="28" t="n">
        <f aca="false">IFERROR(INDEX('ANEXO IV - Kits por Polo'!$F$2:$F$615,MATCH($M476&amp;"|"&amp;$K476&amp;"|"&amp;$A476&amp;"|"&amp;$J476,'ANEXO IV - Kits por Polo'!$I$2:$I$615,0)),0)</f>
        <v>24</v>
      </c>
      <c r="F476" s="28" t="n">
        <f aca="false">IFERROR(INDEX('ANEXO IV - Kits por Polo'!$G$2:$G$615,MATCH($M476&amp;"|"&amp;$K476&amp;"|"&amp;$A476&amp;"|"&amp;$J476,'ANEXO IV - Kits por Polo'!$I$2:$I$615,0)),0)</f>
        <v>267944</v>
      </c>
      <c r="G476" s="29" t="s">
        <v>2742</v>
      </c>
      <c r="H476" s="28" t="n">
        <f aca="false">IFERROR(INDEX('ANEXO IV - Kits por Polo'!$H$2:$H$615,MATCH($M476&amp;"|"&amp;$K476&amp;"|"&amp;$A476&amp;"|"&amp;$J476,'ANEXO IV - Kits por Polo'!$I$2:$I$615,0)),0)</f>
        <v>1488.5</v>
      </c>
      <c r="I476" s="28" t="n">
        <f aca="false">MAX(F476/1000,H476*0.3)</f>
        <v>446.55</v>
      </c>
      <c r="J476" s="30" t="s">
        <v>2735</v>
      </c>
      <c r="K476" s="31" t="s">
        <v>158</v>
      </c>
      <c r="L476" s="31" t="s">
        <v>159</v>
      </c>
      <c r="M476" s="30" t="s">
        <v>2743</v>
      </c>
      <c r="N476" s="30" t="s">
        <v>2743</v>
      </c>
      <c r="O476" s="29" t="s">
        <v>2744</v>
      </c>
      <c r="P476" s="25" t="s">
        <v>2745</v>
      </c>
      <c r="Q476" s="32" t="n">
        <v>4.19410680167743</v>
      </c>
      <c r="R476" s="32" t="n">
        <v>-60.7915556103659</v>
      </c>
      <c r="S476" s="31" t="s">
        <v>155</v>
      </c>
      <c r="T476" s="33" t="s">
        <v>2746</v>
      </c>
      <c r="U476" s="29" t="n">
        <v>69345000</v>
      </c>
      <c r="V476" s="34" t="s">
        <v>2747</v>
      </c>
      <c r="W476" s="34"/>
      <c r="X476" s="34"/>
      <c r="Y476" s="34"/>
    </row>
    <row r="477" customFormat="false" ht="15" hidden="false" customHeight="true" outlineLevel="0" collapsed="false">
      <c r="A477" s="35" t="s">
        <v>2733</v>
      </c>
      <c r="B477" s="11" t="str">
        <f aca="false">IF(OR(A477="AC",A477="AM",A477="AP",A477="PA",A477="RO",A477="RR",A477="TO"),"Manaus/AM",IF(OR(A477="AL",A477="BA",A477="CE",A477="MA",A477="PB",A477="PE",A477="PI",A477="RN",A477="SE"),"Recife/PE",IF(OR(A477="MT",A477="MS",A477="GO",A477="DF"),"Campo Grande/MS",IF(OR(A477="SC",A477="PR",A477="RS",A477="MG",A477="ES",A477="SP",A477="RJ"),"Curitiba/PR","VERIFICAR UF"))))</f>
        <v>Manaus/AM</v>
      </c>
      <c r="C477" s="26"/>
      <c r="D477" s="27"/>
      <c r="E477" s="36" t="n">
        <f aca="false">IFERROR(INDEX('ANEXO IV - Kits por Polo'!$F$2:$F$615,MATCH($M477&amp;"|"&amp;$K477&amp;"|"&amp;$A477&amp;"|"&amp;$J477,'ANEXO IV - Kits por Polo'!$I$2:$I$615,0)),0)</f>
        <v>19</v>
      </c>
      <c r="F477" s="36" t="n">
        <f aca="false">IFERROR(INDEX('ANEXO IV - Kits por Polo'!$G$2:$G$615,MATCH($M477&amp;"|"&amp;$K477&amp;"|"&amp;$A477&amp;"|"&amp;$J477,'ANEXO IV - Kits por Polo'!$I$2:$I$615,0)),0)</f>
        <v>209402</v>
      </c>
      <c r="G477" s="37" t="s">
        <v>2748</v>
      </c>
      <c r="H477" s="36" t="n">
        <f aca="false">IFERROR(INDEX('ANEXO IV - Kits por Polo'!$H$2:$H$615,MATCH($M477&amp;"|"&amp;$K477&amp;"|"&amp;$A477&amp;"|"&amp;$J477,'ANEXO IV - Kits por Polo'!$I$2:$I$615,0)),0)</f>
        <v>1164.93</v>
      </c>
      <c r="I477" s="36" t="n">
        <f aca="false">MAX(F477/1000,H477*0.3)</f>
        <v>349.479</v>
      </c>
      <c r="J477" s="38" t="s">
        <v>2735</v>
      </c>
      <c r="K477" s="39" t="s">
        <v>158</v>
      </c>
      <c r="L477" s="39" t="s">
        <v>159</v>
      </c>
      <c r="M477" s="38" t="s">
        <v>2749</v>
      </c>
      <c r="N477" s="38" t="s">
        <v>2749</v>
      </c>
      <c r="O477" s="37" t="s">
        <v>2750</v>
      </c>
      <c r="P477" s="35" t="s">
        <v>2751</v>
      </c>
      <c r="Q477" s="40" t="n">
        <v>3.28786906842337</v>
      </c>
      <c r="R477" s="40" t="n">
        <v>-61.2887784044336</v>
      </c>
      <c r="S477" s="39" t="s">
        <v>155</v>
      </c>
      <c r="T477" s="41" t="s">
        <v>2752</v>
      </c>
      <c r="U477" s="37" t="n">
        <v>69350000</v>
      </c>
      <c r="V477" s="42" t="s">
        <v>2753</v>
      </c>
      <c r="W477" s="42"/>
      <c r="X477" s="42"/>
      <c r="Y477" s="42"/>
    </row>
    <row r="478" customFormat="false" ht="15" hidden="false" customHeight="true" outlineLevel="0" collapsed="false">
      <c r="A478" s="25" t="s">
        <v>2733</v>
      </c>
      <c r="B478" s="11" t="str">
        <f aca="false">IF(OR(A478="AC",A478="AM",A478="AP",A478="PA",A478="RO",A478="RR",A478="TO"),"Manaus/AM",IF(OR(A478="AL",A478="BA",A478="CE",A478="MA",A478="PB",A478="PE",A478="PI",A478="RN",A478="SE"),"Recife/PE",IF(OR(A478="MT",A478="MS",A478="GO",A478="DF"),"Campo Grande/MS",IF(OR(A478="SC",A478="PR",A478="RS",A478="MG",A478="ES",A478="SP",A478="RJ"),"Curitiba/PR","VERIFICAR UF"))))</f>
        <v>Manaus/AM</v>
      </c>
      <c r="C478" s="26"/>
      <c r="D478" s="27"/>
      <c r="E478" s="28" t="n">
        <f aca="false">IFERROR(INDEX('ANEXO IV - Kits por Polo'!$F$2:$F$615,MATCH($M478&amp;"|"&amp;$K478&amp;"|"&amp;$A478&amp;"|"&amp;$J478,'ANEXO IV - Kits por Polo'!$I$2:$I$615,0)),0)</f>
        <v>31</v>
      </c>
      <c r="F478" s="28" t="n">
        <f aca="false">IFERROR(INDEX('ANEXO IV - Kits por Polo'!$G$2:$G$615,MATCH($M478&amp;"|"&amp;$K478&amp;"|"&amp;$A478&amp;"|"&amp;$J478,'ANEXO IV - Kits por Polo'!$I$2:$I$615,0)),0)</f>
        <v>370086</v>
      </c>
      <c r="G478" s="29" t="s">
        <v>2754</v>
      </c>
      <c r="H478" s="28" t="n">
        <f aca="false">IFERROR(INDEX('ANEXO IV - Kits por Polo'!$H$2:$H$615,MATCH($M478&amp;"|"&amp;$K478&amp;"|"&amp;$A478&amp;"|"&amp;$J478,'ANEXO IV - Kits por Polo'!$I$2:$I$615,0)),0)</f>
        <v>2041.39</v>
      </c>
      <c r="I478" s="28" t="n">
        <f aca="false">MAX(F478/1000,H478*0.3)</f>
        <v>612.417</v>
      </c>
      <c r="J478" s="30" t="s">
        <v>2735</v>
      </c>
      <c r="K478" s="31" t="s">
        <v>158</v>
      </c>
      <c r="L478" s="31" t="s">
        <v>159</v>
      </c>
      <c r="M478" s="30" t="s">
        <v>2755</v>
      </c>
      <c r="N478" s="30" t="s">
        <v>2755</v>
      </c>
      <c r="O478" s="29" t="s">
        <v>2756</v>
      </c>
      <c r="P478" s="25" t="s">
        <v>2757</v>
      </c>
      <c r="Q478" s="32" t="n">
        <v>3.99738462933259</v>
      </c>
      <c r="R478" s="32" t="n">
        <v>-60.1782487518865</v>
      </c>
      <c r="S478" s="31" t="s">
        <v>155</v>
      </c>
      <c r="T478" s="33" t="s">
        <v>2758</v>
      </c>
      <c r="U478" s="29" t="n">
        <v>69355000</v>
      </c>
      <c r="V478" s="34" t="s">
        <v>2759</v>
      </c>
      <c r="W478" s="34"/>
      <c r="X478" s="34"/>
      <c r="Y478" s="34"/>
    </row>
    <row r="479" customFormat="false" ht="15" hidden="false" customHeight="true" outlineLevel="0" collapsed="false">
      <c r="A479" s="35" t="s">
        <v>2733</v>
      </c>
      <c r="B479" s="11" t="str">
        <f aca="false">IF(OR(A479="AC",A479="AM",A479="AP",A479="PA",A479="RO",A479="RR",A479="TO"),"Manaus/AM",IF(OR(A479="AL",A479="BA",A479="CE",A479="MA",A479="PB",A479="PE",A479="PI",A479="RN",A479="SE"),"Recife/PE",IF(OR(A479="MT",A479="MS",A479="GO",A479="DF"),"Campo Grande/MS",IF(OR(A479="SC",A479="PR",A479="RS",A479="MG",A479="ES",A479="SP",A479="RJ"),"Curitiba/PR","VERIFICAR UF"))))</f>
        <v>Manaus/AM</v>
      </c>
      <c r="C479" s="26"/>
      <c r="D479" s="27"/>
      <c r="E479" s="36" t="n">
        <f aca="false">IFERROR(INDEX('ANEXO IV - Kits por Polo'!$F$2:$F$615,MATCH($M479&amp;"|"&amp;$K479&amp;"|"&amp;$A479&amp;"|"&amp;$J479,'ANEXO IV - Kits por Polo'!$I$2:$I$615,0)),0)</f>
        <v>4</v>
      </c>
      <c r="F479" s="36" t="n">
        <f aca="false">IFERROR(INDEX('ANEXO IV - Kits por Polo'!$G$2:$G$615,MATCH($M479&amp;"|"&amp;$K479&amp;"|"&amp;$A479&amp;"|"&amp;$J479,'ANEXO IV - Kits por Polo'!$I$2:$I$615,0)),0)</f>
        <v>51583</v>
      </c>
      <c r="G479" s="37" t="s">
        <v>2742</v>
      </c>
      <c r="H479" s="36" t="n">
        <f aca="false">IFERROR(INDEX('ANEXO IV - Kits por Polo'!$H$2:$H$615,MATCH($M479&amp;"|"&amp;$K479&amp;"|"&amp;$A479&amp;"|"&amp;$J479,'ANEXO IV - Kits por Polo'!$I$2:$I$615,0)),0)</f>
        <v>282.36</v>
      </c>
      <c r="I479" s="36" t="n">
        <f aca="false">MAX(F479/1000,H479*0.3)</f>
        <v>84.708</v>
      </c>
      <c r="J479" s="38" t="s">
        <v>2735</v>
      </c>
      <c r="K479" s="39" t="s">
        <v>158</v>
      </c>
      <c r="L479" s="39" t="s">
        <v>159</v>
      </c>
      <c r="M479" s="38" t="s">
        <v>2760</v>
      </c>
      <c r="N479" s="38" t="s">
        <v>2760</v>
      </c>
      <c r="O479" s="37" t="s">
        <v>2761</v>
      </c>
      <c r="P479" s="35" t="s">
        <v>2762</v>
      </c>
      <c r="Q479" s="40" t="n">
        <v>4.72186006739818</v>
      </c>
      <c r="R479" s="40" t="n">
        <v>-60.7732277166595</v>
      </c>
      <c r="S479" s="39" t="s">
        <v>600</v>
      </c>
      <c r="T479" s="41" t="s">
        <v>2763</v>
      </c>
      <c r="U479" s="37" t="n">
        <v>69345000</v>
      </c>
      <c r="V479" s="42" t="s">
        <v>2764</v>
      </c>
      <c r="W479" s="42"/>
      <c r="X479" s="42"/>
      <c r="Y479" s="42"/>
    </row>
    <row r="480" customFormat="false" ht="15" hidden="false" customHeight="true" outlineLevel="0" collapsed="false">
      <c r="A480" s="25" t="s">
        <v>2733</v>
      </c>
      <c r="B480" s="11" t="str">
        <f aca="false">IF(OR(A480="AC",A480="AM",A480="AP",A480="PA",A480="RO",A480="RR",A480="TO"),"Manaus/AM",IF(OR(A480="AL",A480="BA",A480="CE",A480="MA",A480="PB",A480="PE",A480="PI",A480="RN",A480="SE"),"Recife/PE",IF(OR(A480="MT",A480="MS",A480="GO",A480="DF"),"Campo Grande/MS",IF(OR(A480="SC",A480="PR",A480="RS",A480="MG",A480="ES",A480="SP",A480="RJ"),"Curitiba/PR","VERIFICAR UF"))))</f>
        <v>Manaus/AM</v>
      </c>
      <c r="C480" s="26"/>
      <c r="D480" s="27"/>
      <c r="E480" s="28" t="n">
        <f aca="false">IFERROR(INDEX('ANEXO IV - Kits por Polo'!$F$2:$F$615,MATCH($M480&amp;"|"&amp;$K480&amp;"|"&amp;$A480&amp;"|"&amp;$J480,'ANEXO IV - Kits por Polo'!$I$2:$I$615,0)),0)</f>
        <v>27</v>
      </c>
      <c r="F480" s="28" t="n">
        <f aca="false">IFERROR(INDEX('ANEXO IV - Kits por Polo'!$G$2:$G$615,MATCH($M480&amp;"|"&amp;$K480&amp;"|"&amp;$A480&amp;"|"&amp;$J480,'ANEXO IV - Kits por Polo'!$I$2:$I$615,0)),0)</f>
        <v>312567</v>
      </c>
      <c r="G480" s="29" t="s">
        <v>2742</v>
      </c>
      <c r="H480" s="28" t="n">
        <f aca="false">IFERROR(INDEX('ANEXO IV - Kits por Polo'!$H$2:$H$615,MATCH($M480&amp;"|"&amp;$K480&amp;"|"&amp;$A480&amp;"|"&amp;$J480,'ANEXO IV - Kits por Polo'!$I$2:$I$615,0)),0)</f>
        <v>1729.65</v>
      </c>
      <c r="I480" s="28" t="n">
        <f aca="false">MAX(F480/1000,H480*0.3)</f>
        <v>518.895</v>
      </c>
      <c r="J480" s="30" t="s">
        <v>2735</v>
      </c>
      <c r="K480" s="31" t="s">
        <v>158</v>
      </c>
      <c r="L480" s="31" t="s">
        <v>159</v>
      </c>
      <c r="M480" s="30" t="s">
        <v>2765</v>
      </c>
      <c r="N480" s="30" t="s">
        <v>2766</v>
      </c>
      <c r="O480" s="29" t="s">
        <v>2767</v>
      </c>
      <c r="P480" s="25" t="s">
        <v>2768</v>
      </c>
      <c r="Q480" s="32" t="n">
        <v>4.18822414969781</v>
      </c>
      <c r="R480" s="32" t="n">
        <v>-60.5461274038883</v>
      </c>
      <c r="S480" s="31" t="s">
        <v>155</v>
      </c>
      <c r="T480" s="33" t="s">
        <v>2769</v>
      </c>
      <c r="U480" s="29" t="n">
        <v>69345000</v>
      </c>
      <c r="V480" s="34" t="s">
        <v>2770</v>
      </c>
      <c r="W480" s="34"/>
      <c r="X480" s="34"/>
      <c r="Y480" s="34"/>
    </row>
    <row r="481" customFormat="false" ht="15" hidden="false" customHeight="true" outlineLevel="0" collapsed="false">
      <c r="A481" s="35" t="s">
        <v>2733</v>
      </c>
      <c r="B481" s="11" t="str">
        <f aca="false">IF(OR(A481="AC",A481="AM",A481="AP",A481="PA",A481="RO",A481="RR",A481="TO"),"Manaus/AM",IF(OR(A481="AL",A481="BA",A481="CE",A481="MA",A481="PB",A481="PE",A481="PI",A481="RN",A481="SE"),"Recife/PE",IF(OR(A481="MT",A481="MS",A481="GO",A481="DF"),"Campo Grande/MS",IF(OR(A481="SC",A481="PR",A481="RS",A481="MG",A481="ES",A481="SP",A481="RJ"),"Curitiba/PR","VERIFICAR UF"))))</f>
        <v>Manaus/AM</v>
      </c>
      <c r="C481" s="26"/>
      <c r="D481" s="27"/>
      <c r="E481" s="36" t="n">
        <f aca="false">IFERROR(INDEX('ANEXO IV - Kits por Polo'!$F$2:$F$615,MATCH($M481&amp;"|"&amp;$K481&amp;"|"&amp;$A481&amp;"|"&amp;$J481,'ANEXO IV - Kits por Polo'!$I$2:$I$615,0)),0)</f>
        <v>19</v>
      </c>
      <c r="F481" s="36" t="n">
        <f aca="false">IFERROR(INDEX('ANEXO IV - Kits por Polo'!$G$2:$G$615,MATCH($M481&amp;"|"&amp;$K481&amp;"|"&amp;$A481&amp;"|"&amp;$J481,'ANEXO IV - Kits por Polo'!$I$2:$I$615,0)),0)</f>
        <v>203466</v>
      </c>
      <c r="G481" s="37" t="s">
        <v>2771</v>
      </c>
      <c r="H481" s="36" t="n">
        <f aca="false">IFERROR(INDEX('ANEXO IV - Kits por Polo'!$H$2:$H$615,MATCH($M481&amp;"|"&amp;$K481&amp;"|"&amp;$A481&amp;"|"&amp;$J481,'ANEXO IV - Kits por Polo'!$I$2:$I$615,0)),0)</f>
        <v>1135.55</v>
      </c>
      <c r="I481" s="36" t="n">
        <f aca="false">MAX(F481/1000,H481*0.3)</f>
        <v>340.665</v>
      </c>
      <c r="J481" s="38" t="s">
        <v>2735</v>
      </c>
      <c r="K481" s="39" t="s">
        <v>158</v>
      </c>
      <c r="L481" s="39" t="s">
        <v>159</v>
      </c>
      <c r="M481" s="38" t="s">
        <v>2772</v>
      </c>
      <c r="N481" s="38" t="s">
        <v>2772</v>
      </c>
      <c r="O481" s="37" t="s">
        <v>2773</v>
      </c>
      <c r="P481" s="35" t="s">
        <v>2774</v>
      </c>
      <c r="Q481" s="40" t="n">
        <v>4.69843168940246</v>
      </c>
      <c r="R481" s="40" t="n">
        <v>-60.2655803251157</v>
      </c>
      <c r="S481" s="39" t="s">
        <v>155</v>
      </c>
      <c r="T481" s="41" t="s">
        <v>2775</v>
      </c>
      <c r="U481" s="37" t="n">
        <v>69358000</v>
      </c>
      <c r="V481" s="42" t="s">
        <v>2776</v>
      </c>
      <c r="W481" s="42"/>
      <c r="X481" s="42"/>
      <c r="Y481" s="42"/>
    </row>
    <row r="482" customFormat="false" ht="15" hidden="false" customHeight="true" outlineLevel="0" collapsed="false">
      <c r="A482" s="25" t="s">
        <v>2733</v>
      </c>
      <c r="B482" s="11" t="str">
        <f aca="false">IF(OR(A482="AC",A482="AM",A482="AP",A482="PA",A482="RO",A482="RR",A482="TO"),"Manaus/AM",IF(OR(A482="AL",A482="BA",A482="CE",A482="MA",A482="PB",A482="PE",A482="PI",A482="RN",A482="SE"),"Recife/PE",IF(OR(A482="MT",A482="MS",A482="GO",A482="DF"),"Campo Grande/MS",IF(OR(A482="SC",A482="PR",A482="RS",A482="MG",A482="ES",A482="SP",A482="RJ"),"Curitiba/PR","VERIFICAR UF"))))</f>
        <v>Manaus/AM</v>
      </c>
      <c r="C482" s="26"/>
      <c r="D482" s="27"/>
      <c r="E482" s="28" t="n">
        <f aca="false">IFERROR(INDEX('ANEXO IV - Kits por Polo'!$F$2:$F$615,MATCH($M482&amp;"|"&amp;$K482&amp;"|"&amp;$A482&amp;"|"&amp;$J482,'ANEXO IV - Kits por Polo'!$I$2:$I$615,0)),0)</f>
        <v>28</v>
      </c>
      <c r="F482" s="28" t="n">
        <f aca="false">IFERROR(INDEX('ANEXO IV - Kits por Polo'!$G$2:$G$615,MATCH($M482&amp;"|"&amp;$K482&amp;"|"&amp;$A482&amp;"|"&amp;$J482,'ANEXO IV - Kits por Polo'!$I$2:$I$615,0)),0)</f>
        <v>319527</v>
      </c>
      <c r="G482" s="29" t="s">
        <v>2771</v>
      </c>
      <c r="H482" s="28" t="n">
        <f aca="false">IFERROR(INDEX('ANEXO IV - Kits por Polo'!$H$2:$H$615,MATCH($M482&amp;"|"&amp;$K482&amp;"|"&amp;$A482&amp;"|"&amp;$J482,'ANEXO IV - Kits por Polo'!$I$2:$I$615,0)),0)</f>
        <v>1770.86</v>
      </c>
      <c r="I482" s="28" t="n">
        <f aca="false">MAX(F482/1000,H482*0.3)</f>
        <v>531.258</v>
      </c>
      <c r="J482" s="30" t="s">
        <v>2735</v>
      </c>
      <c r="K482" s="31" t="s">
        <v>158</v>
      </c>
      <c r="L482" s="31" t="s">
        <v>159</v>
      </c>
      <c r="M482" s="30" t="s">
        <v>2777</v>
      </c>
      <c r="N482" s="30" t="s">
        <v>2778</v>
      </c>
      <c r="O482" s="29" t="s">
        <v>2779</v>
      </c>
      <c r="P482" s="25" t="s">
        <v>2780</v>
      </c>
      <c r="Q482" s="32" t="n">
        <v>4.54985227738704</v>
      </c>
      <c r="R482" s="32" t="n">
        <v>-60.4627670898989</v>
      </c>
      <c r="S482" s="31" t="s">
        <v>155</v>
      </c>
      <c r="T482" s="33" t="s">
        <v>2781</v>
      </c>
      <c r="U482" s="29" t="n">
        <v>69358000</v>
      </c>
      <c r="V482" s="34" t="s">
        <v>2782</v>
      </c>
      <c r="W482" s="34"/>
      <c r="X482" s="34"/>
      <c r="Y482" s="34"/>
    </row>
    <row r="483" customFormat="false" ht="15" hidden="false" customHeight="true" outlineLevel="0" collapsed="false">
      <c r="A483" s="35" t="s">
        <v>2733</v>
      </c>
      <c r="B483" s="11" t="str">
        <f aca="false">IF(OR(A483="AC",A483="AM",A483="AP",A483="PA",A483="RO",A483="RR",A483="TO"),"Manaus/AM",IF(OR(A483="AL",A483="BA",A483="CE",A483="MA",A483="PB",A483="PE",A483="PI",A483="RN",A483="SE"),"Recife/PE",IF(OR(A483="MT",A483="MS",A483="GO",A483="DF"),"Campo Grande/MS",IF(OR(A483="SC",A483="PR",A483="RS",A483="MG",A483="ES",A483="SP",A483="RJ"),"Curitiba/PR","VERIFICAR UF"))))</f>
        <v>Manaus/AM</v>
      </c>
      <c r="C483" s="26"/>
      <c r="D483" s="27"/>
      <c r="E483" s="36" t="n">
        <f aca="false">IFERROR(INDEX('ANEXO IV - Kits por Polo'!$F$2:$F$615,MATCH($M483&amp;"|"&amp;$K483&amp;"|"&amp;$A483&amp;"|"&amp;$J483,'ANEXO IV - Kits por Polo'!$I$2:$I$615,0)),0)</f>
        <v>14</v>
      </c>
      <c r="F483" s="36" t="n">
        <f aca="false">IFERROR(INDEX('ANEXO IV - Kits por Polo'!$G$2:$G$615,MATCH($M483&amp;"|"&amp;$K483&amp;"|"&amp;$A483&amp;"|"&amp;$J483,'ANEXO IV - Kits por Polo'!$I$2:$I$615,0)),0)</f>
        <v>144924</v>
      </c>
      <c r="G483" s="37" t="s">
        <v>2783</v>
      </c>
      <c r="H483" s="36" t="n">
        <f aca="false">IFERROR(INDEX('ANEXO IV - Kits por Polo'!$H$2:$H$615,MATCH($M483&amp;"|"&amp;$K483&amp;"|"&amp;$A483&amp;"|"&amp;$J483,'ANEXO IV - Kits por Polo'!$I$2:$I$615,0)),0)</f>
        <v>811.98</v>
      </c>
      <c r="I483" s="36" t="n">
        <f aca="false">MAX(F483/1000,H483*0.3)</f>
        <v>243.594</v>
      </c>
      <c r="J483" s="38" t="s">
        <v>2735</v>
      </c>
      <c r="K483" s="39" t="s">
        <v>158</v>
      </c>
      <c r="L483" s="39" t="s">
        <v>159</v>
      </c>
      <c r="M483" s="38" t="s">
        <v>2784</v>
      </c>
      <c r="N483" s="38" t="s">
        <v>2784</v>
      </c>
      <c r="O483" s="37" t="s">
        <v>2785</v>
      </c>
      <c r="P483" s="35" t="s">
        <v>2786</v>
      </c>
      <c r="Q483" s="40" t="n">
        <v>2.17596377993172</v>
      </c>
      <c r="R483" s="40" t="n">
        <v>-59.7819679502342</v>
      </c>
      <c r="S483" s="39" t="s">
        <v>155</v>
      </c>
      <c r="T483" s="41" t="s">
        <v>2787</v>
      </c>
      <c r="U483" s="37" t="n">
        <v>69380000</v>
      </c>
      <c r="V483" s="42" t="s">
        <v>2788</v>
      </c>
      <c r="W483" s="42"/>
      <c r="X483" s="42"/>
      <c r="Y483" s="42"/>
    </row>
    <row r="484" customFormat="false" ht="15" hidden="false" customHeight="true" outlineLevel="0" collapsed="false">
      <c r="A484" s="25" t="s">
        <v>2733</v>
      </c>
      <c r="B484" s="11" t="str">
        <f aca="false">IF(OR(A484="AC",A484="AM",A484="AP",A484="PA",A484="RO",A484="RR",A484="TO"),"Manaus/AM",IF(OR(A484="AL",A484="BA",A484="CE",A484="MA",A484="PB",A484="PE",A484="PI",A484="RN",A484="SE"),"Recife/PE",IF(OR(A484="MT",A484="MS",A484="GO",A484="DF"),"Campo Grande/MS",IF(OR(A484="SC",A484="PR",A484="RS",A484="MG",A484="ES",A484="SP",A484="RJ"),"Curitiba/PR","VERIFICAR UF"))))</f>
        <v>Manaus/AM</v>
      </c>
      <c r="C484" s="26"/>
      <c r="D484" s="27"/>
      <c r="E484" s="28" t="n">
        <f aca="false">IFERROR(INDEX('ANEXO IV - Kits por Polo'!$F$2:$F$615,MATCH($M484&amp;"|"&amp;$K484&amp;"|"&amp;$A484&amp;"|"&amp;$J484,'ANEXO IV - Kits por Polo'!$I$2:$I$615,0)),0)</f>
        <v>26</v>
      </c>
      <c r="F484" s="28" t="n">
        <f aca="false">IFERROR(INDEX('ANEXO IV - Kits por Polo'!$G$2:$G$615,MATCH($M484&amp;"|"&amp;$K484&amp;"|"&amp;$A484&amp;"|"&amp;$J484,'ANEXO IV - Kits por Polo'!$I$2:$I$615,0)),0)</f>
        <v>281864</v>
      </c>
      <c r="G484" s="29" t="s">
        <v>2754</v>
      </c>
      <c r="H484" s="28" t="n">
        <f aca="false">IFERROR(INDEX('ANEXO IV - Kits por Polo'!$H$2:$H$615,MATCH($M484&amp;"|"&amp;$K484&amp;"|"&amp;$A484&amp;"|"&amp;$J484,'ANEXO IV - Kits por Polo'!$I$2:$I$615,0)),0)</f>
        <v>1570.92</v>
      </c>
      <c r="I484" s="28" t="n">
        <f aca="false">MAX(F484/1000,H484*0.3)</f>
        <v>471.276</v>
      </c>
      <c r="J484" s="30" t="s">
        <v>2735</v>
      </c>
      <c r="K484" s="31" t="s">
        <v>158</v>
      </c>
      <c r="L484" s="31" t="s">
        <v>159</v>
      </c>
      <c r="M484" s="30" t="s">
        <v>2789</v>
      </c>
      <c r="N484" s="30" t="s">
        <v>2789</v>
      </c>
      <c r="O484" s="29" t="s">
        <v>2790</v>
      </c>
      <c r="P484" s="25" t="s">
        <v>2791</v>
      </c>
      <c r="Q484" s="32" t="n">
        <v>3.79640155281342</v>
      </c>
      <c r="R484" s="32" t="n">
        <v>-59.7340386378613</v>
      </c>
      <c r="S484" s="31" t="s">
        <v>155</v>
      </c>
      <c r="T484" s="33" t="s">
        <v>2792</v>
      </c>
      <c r="U484" s="29" t="n">
        <v>69355000</v>
      </c>
      <c r="V484" s="34" t="s">
        <v>2793</v>
      </c>
      <c r="W484" s="34"/>
      <c r="X484" s="34"/>
      <c r="Y484" s="34"/>
    </row>
    <row r="485" customFormat="false" ht="15" hidden="false" customHeight="true" outlineLevel="0" collapsed="false">
      <c r="A485" s="35" t="s">
        <v>2733</v>
      </c>
      <c r="B485" s="11" t="str">
        <f aca="false">IF(OR(A485="AC",A485="AM",A485="AP",A485="PA",A485="RO",A485="RR",A485="TO"),"Manaus/AM",IF(OR(A485="AL",A485="BA",A485="CE",A485="MA",A485="PB",A485="PE",A485="PI",A485="RN",A485="SE"),"Recife/PE",IF(OR(A485="MT",A485="MS",A485="GO",A485="DF"),"Campo Grande/MS",IF(OR(A485="SC",A485="PR",A485="RS",A485="MG",A485="ES",A485="SP",A485="RJ"),"Curitiba/PR","VERIFICAR UF"))))</f>
        <v>Manaus/AM</v>
      </c>
      <c r="C485" s="26"/>
      <c r="D485" s="27"/>
      <c r="E485" s="36" t="n">
        <f aca="false">IFERROR(INDEX('ANEXO IV - Kits por Polo'!$F$2:$F$615,MATCH($M485&amp;"|"&amp;$K485&amp;"|"&amp;$A485&amp;"|"&amp;$J485,'ANEXO IV - Kits por Polo'!$I$2:$I$615,0)),0)</f>
        <v>25</v>
      </c>
      <c r="F485" s="36" t="n">
        <f aca="false">IFERROR(INDEX('ANEXO IV - Kits por Polo'!$G$2:$G$615,MATCH($M485&amp;"|"&amp;$K485&amp;"|"&amp;$A485&amp;"|"&amp;$J485,'ANEXO IV - Kits por Polo'!$I$2:$I$615,0)),0)</f>
        <v>286776</v>
      </c>
      <c r="G485" s="37" t="s">
        <v>2794</v>
      </c>
      <c r="H485" s="36" t="n">
        <f aca="false">IFERROR(INDEX('ANEXO IV - Kits por Polo'!$H$2:$H$615,MATCH($M485&amp;"|"&amp;$K485&amp;"|"&amp;$A485&amp;"|"&amp;$J485,'ANEXO IV - Kits por Polo'!$I$2:$I$615,0)),0)</f>
        <v>1588.47</v>
      </c>
      <c r="I485" s="36" t="n">
        <f aca="false">MAX(F485/1000,H485*0.3)</f>
        <v>476.541</v>
      </c>
      <c r="J485" s="38" t="s">
        <v>2735</v>
      </c>
      <c r="K485" s="39" t="s">
        <v>158</v>
      </c>
      <c r="L485" s="39" t="s">
        <v>159</v>
      </c>
      <c r="M485" s="38" t="s">
        <v>2795</v>
      </c>
      <c r="N485" s="38" t="s">
        <v>2795</v>
      </c>
      <c r="O485" s="37" t="s">
        <v>2796</v>
      </c>
      <c r="P485" s="35" t="s">
        <v>2797</v>
      </c>
      <c r="Q485" s="40" t="n">
        <v>0.599750968184475</v>
      </c>
      <c r="R485" s="40" t="n">
        <v>-59.2204292003418</v>
      </c>
      <c r="S485" s="39" t="s">
        <v>183</v>
      </c>
      <c r="T485" s="41" t="s">
        <v>2798</v>
      </c>
      <c r="U485" s="37" t="n">
        <v>69378000</v>
      </c>
      <c r="V485" s="42" t="s">
        <v>2799</v>
      </c>
      <c r="W485" s="42"/>
      <c r="X485" s="42"/>
      <c r="Y485" s="42"/>
    </row>
    <row r="486" customFormat="false" ht="15" hidden="false" customHeight="true" outlineLevel="0" collapsed="false">
      <c r="A486" s="25" t="s">
        <v>2733</v>
      </c>
      <c r="B486" s="11" t="str">
        <f aca="false">IF(OR(A486="AC",A486="AM",A486="AP",A486="PA",A486="RO",A486="RR",A486="TO"),"Manaus/AM",IF(OR(A486="AL",A486="BA",A486="CE",A486="MA",A486="PB",A486="PE",A486="PI",A486="RN",A486="SE"),"Recife/PE",IF(OR(A486="MT",A486="MS",A486="GO",A486="DF"),"Campo Grande/MS",IF(OR(A486="SC",A486="PR",A486="RS",A486="MG",A486="ES",A486="SP",A486="RJ"),"Curitiba/PR","VERIFICAR UF"))))</f>
        <v>Manaus/AM</v>
      </c>
      <c r="C486" s="26"/>
      <c r="D486" s="27"/>
      <c r="E486" s="28" t="n">
        <f aca="false">IFERROR(INDEX('ANEXO IV - Kits por Polo'!$F$2:$F$615,MATCH($M486&amp;"|"&amp;$K486&amp;"|"&amp;$A486&amp;"|"&amp;$J486,'ANEXO IV - Kits por Polo'!$I$2:$I$615,0)),0)</f>
        <v>100</v>
      </c>
      <c r="F486" s="28" t="n">
        <f aca="false">IFERROR(INDEX('ANEXO IV - Kits por Polo'!$G$2:$G$615,MATCH($M486&amp;"|"&amp;$K486&amp;"|"&amp;$A486&amp;"|"&amp;$J486,'ANEXO IV - Kits por Polo'!$I$2:$I$615,0)),0)</f>
        <v>935077</v>
      </c>
      <c r="G486" s="29" t="s">
        <v>1052</v>
      </c>
      <c r="H486" s="28" t="n">
        <f aca="false">IFERROR(INDEX('ANEXO IV - Kits por Polo'!$H$2:$H$615,MATCH($M486&amp;"|"&amp;$K486&amp;"|"&amp;$A486&amp;"|"&amp;$J486,'ANEXO IV - Kits por Polo'!$I$2:$I$615,0)),0)</f>
        <v>5297.24</v>
      </c>
      <c r="I486" s="28" t="n">
        <f aca="false">MAX(F486/1000,H486*0.3)</f>
        <v>1589.172</v>
      </c>
      <c r="J486" s="30" t="s">
        <v>2735</v>
      </c>
      <c r="K486" s="31" t="s">
        <v>136</v>
      </c>
      <c r="L486" s="31" t="s">
        <v>152</v>
      </c>
      <c r="M486" s="30" t="s">
        <v>2735</v>
      </c>
      <c r="N486" s="30" t="s">
        <v>2800</v>
      </c>
      <c r="O486" s="29" t="n">
        <v>7511582</v>
      </c>
      <c r="P486" s="25" t="s">
        <v>2801</v>
      </c>
      <c r="Q486" s="32" t="n">
        <v>2.80767755245889</v>
      </c>
      <c r="R486" s="32" t="n">
        <v>-60.6852347024352</v>
      </c>
      <c r="S486" s="31" t="s">
        <v>155</v>
      </c>
      <c r="T486" s="33" t="s">
        <v>2802</v>
      </c>
      <c r="U486" s="29" t="n">
        <v>69303445</v>
      </c>
      <c r="V486" s="34" t="s">
        <v>2803</v>
      </c>
      <c r="W486" s="34"/>
      <c r="X486" s="34"/>
      <c r="Y486" s="34"/>
    </row>
    <row r="487" customFormat="false" ht="15" hidden="false" customHeight="true" outlineLevel="0" collapsed="false">
      <c r="A487" s="35" t="s">
        <v>2733</v>
      </c>
      <c r="B487" s="11" t="str">
        <f aca="false">IF(OR(A487="AC",A487="AM",A487="AP",A487="PA",A487="RO",A487="RR",A487="TO"),"Manaus/AM",IF(OR(A487="AL",A487="BA",A487="CE",A487="MA",A487="PB",A487="PE",A487="PI",A487="RN",A487="SE"),"Recife/PE",IF(OR(A487="MT",A487="MS",A487="GO",A487="DF"),"Campo Grande/MS",IF(OR(A487="SC",A487="PR",A487="RS",A487="MG",A487="ES",A487="SP",A487="RJ"),"Curitiba/PR","VERIFICAR UF"))))</f>
        <v>Manaus/AM</v>
      </c>
      <c r="C487" s="26"/>
      <c r="D487" s="27"/>
      <c r="E487" s="36" t="n">
        <f aca="false">IFERROR(INDEX('ANEXO IV - Kits por Polo'!$F$2:$F$615,MATCH($M487&amp;"|"&amp;$K487&amp;"|"&amp;$A487&amp;"|"&amp;$J487,'ANEXO IV - Kits por Polo'!$I$2:$I$615,0)),0)</f>
        <v>39</v>
      </c>
      <c r="F487" s="36" t="n">
        <f aca="false">IFERROR(INDEX('ANEXO IV - Kits por Polo'!$G$2:$G$615,MATCH($M487&amp;"|"&amp;$K487&amp;"|"&amp;$A487&amp;"|"&amp;$J487,'ANEXO IV - Kits por Polo'!$I$2:$I$615,0)),0)</f>
        <v>271428</v>
      </c>
      <c r="G487" s="37" t="s">
        <v>1052</v>
      </c>
      <c r="H487" s="36" t="n">
        <f aca="false">IFERROR(INDEX('ANEXO IV - Kits por Polo'!$H$2:$H$615,MATCH($M487&amp;"|"&amp;$K487&amp;"|"&amp;$A487&amp;"|"&amp;$J487,'ANEXO IV - Kits por Polo'!$I$2:$I$615,0)),0)</f>
        <v>1607.19</v>
      </c>
      <c r="I487" s="36" t="n">
        <f aca="false">MAX(F487/1000,H487*0.3)</f>
        <v>482.157</v>
      </c>
      <c r="J487" s="38" t="s">
        <v>2735</v>
      </c>
      <c r="K487" s="39" t="s">
        <v>187</v>
      </c>
      <c r="L487" s="39" t="s">
        <v>187</v>
      </c>
      <c r="M487" s="38" t="s">
        <v>2735</v>
      </c>
      <c r="N487" s="38" t="s">
        <v>2804</v>
      </c>
      <c r="O487" s="37" t="s">
        <v>2805</v>
      </c>
      <c r="P487" s="35" t="s">
        <v>2806</v>
      </c>
      <c r="Q487" s="40" t="n">
        <v>2.77666549926723</v>
      </c>
      <c r="R487" s="40" t="n">
        <v>-60.7133342369967</v>
      </c>
      <c r="S487" s="39" t="s">
        <v>155</v>
      </c>
      <c r="T487" s="41" t="s">
        <v>2807</v>
      </c>
      <c r="U487" s="37" t="n">
        <v>69316072</v>
      </c>
      <c r="V487" s="42" t="s">
        <v>2808</v>
      </c>
      <c r="W487" s="42"/>
      <c r="X487" s="42"/>
      <c r="Y487" s="42"/>
    </row>
    <row r="488" customFormat="false" ht="15" hidden="false" customHeight="true" outlineLevel="0" collapsed="false">
      <c r="A488" s="25" t="s">
        <v>2733</v>
      </c>
      <c r="B488" s="11" t="str">
        <f aca="false">IF(OR(A488="AC",A488="AM",A488="AP",A488="PA",A488="RO",A488="RR",A488="TO"),"Manaus/AM",IF(OR(A488="AL",A488="BA",A488="CE",A488="MA",A488="PB",A488="PE",A488="PI",A488="RN",A488="SE"),"Recife/PE",IF(OR(A488="MT",A488="MS",A488="GO",A488="DF"),"Campo Grande/MS",IF(OR(A488="SC",A488="PR",A488="RS",A488="MG",A488="ES",A488="SP",A488="RJ"),"Curitiba/PR","VERIFICAR UF"))))</f>
        <v>Manaus/AM</v>
      </c>
      <c r="C488" s="26"/>
      <c r="D488" s="27"/>
      <c r="E488" s="28" t="n">
        <f aca="false">IFERROR(INDEX('ANEXO IV - Kits por Polo'!$F$2:$F$615,MATCH($M488&amp;"|"&amp;$K488&amp;"|"&amp;$A488&amp;"|"&amp;$J488,'ANEXO IV - Kits por Polo'!$I$2:$I$615,0)),0)</f>
        <v>40</v>
      </c>
      <c r="F488" s="28" t="n">
        <f aca="false">IFERROR(INDEX('ANEXO IV - Kits por Polo'!$G$2:$G$615,MATCH($M488&amp;"|"&amp;$K488&amp;"|"&amp;$A488&amp;"|"&amp;$J488,'ANEXO IV - Kits por Polo'!$I$2:$I$615,0)),0)</f>
        <v>438659</v>
      </c>
      <c r="G488" s="29" t="s">
        <v>2809</v>
      </c>
      <c r="H488" s="28" t="n">
        <f aca="false">IFERROR(INDEX('ANEXO IV - Kits por Polo'!$H$2:$H$615,MATCH($M488&amp;"|"&amp;$K488&amp;"|"&amp;$A488&amp;"|"&amp;$J488,'ANEXO IV - Kits por Polo'!$I$2:$I$615,0)),0)</f>
        <v>2441.66</v>
      </c>
      <c r="I488" s="28" t="n">
        <f aca="false">MAX(F488/1000,H488*0.3)</f>
        <v>732.498</v>
      </c>
      <c r="J488" s="30" t="s">
        <v>2735</v>
      </c>
      <c r="K488" s="31" t="s">
        <v>158</v>
      </c>
      <c r="L488" s="31" t="s">
        <v>159</v>
      </c>
      <c r="M488" s="30" t="s">
        <v>2810</v>
      </c>
      <c r="N488" s="30" t="s">
        <v>2810</v>
      </c>
      <c r="O488" s="29" t="s">
        <v>2811</v>
      </c>
      <c r="P488" s="25" t="s">
        <v>2812</v>
      </c>
      <c r="Q488" s="32" t="n">
        <v>2.66587315848961</v>
      </c>
      <c r="R488" s="32" t="n">
        <v>-60.4542595868932</v>
      </c>
      <c r="S488" s="31" t="s">
        <v>155</v>
      </c>
      <c r="T488" s="33" t="s">
        <v>2813</v>
      </c>
      <c r="U488" s="29" t="n">
        <v>69390000</v>
      </c>
      <c r="V488" s="34" t="s">
        <v>2814</v>
      </c>
      <c r="W488" s="34"/>
      <c r="X488" s="34"/>
      <c r="Y488" s="34"/>
    </row>
    <row r="489" customFormat="false" ht="15" hidden="false" customHeight="true" outlineLevel="0" collapsed="false">
      <c r="A489" s="35" t="s">
        <v>2733</v>
      </c>
      <c r="B489" s="11" t="str">
        <f aca="false">IF(OR(A489="AC",A489="AM",A489="AP",A489="PA",A489="RO",A489="RR",A489="TO"),"Manaus/AM",IF(OR(A489="AL",A489="BA",A489="CE",A489="MA",A489="PB",A489="PE",A489="PI",A489="RN",A489="SE"),"Recife/PE",IF(OR(A489="MT",A489="MS",A489="GO",A489="DF"),"Campo Grande/MS",IF(OR(A489="SC",A489="PR",A489="RS",A489="MG",A489="ES",A489="SP",A489="RJ"),"Curitiba/PR","VERIFICAR UF"))))</f>
        <v>Manaus/AM</v>
      </c>
      <c r="C489" s="26"/>
      <c r="D489" s="27"/>
      <c r="E489" s="36" t="n">
        <f aca="false">IFERROR(INDEX('ANEXO IV - Kits por Polo'!$F$2:$F$615,MATCH($M489&amp;"|"&amp;$K489&amp;"|"&amp;$A489&amp;"|"&amp;$J489,'ANEXO IV - Kits por Polo'!$I$2:$I$615,0)),0)</f>
        <v>26</v>
      </c>
      <c r="F489" s="36" t="n">
        <f aca="false">IFERROR(INDEX('ANEXO IV - Kits por Polo'!$G$2:$G$615,MATCH($M489&amp;"|"&amp;$K489&amp;"|"&amp;$A489&amp;"|"&amp;$J489,'ANEXO IV - Kits por Polo'!$I$2:$I$615,0)),0)</f>
        <v>252184</v>
      </c>
      <c r="G489" s="37" t="s">
        <v>2783</v>
      </c>
      <c r="H489" s="36" t="n">
        <f aca="false">IFERROR(INDEX('ANEXO IV - Kits por Polo'!$H$2:$H$615,MATCH($M489&amp;"|"&amp;$K489&amp;"|"&amp;$A489&amp;"|"&amp;$J489,'ANEXO IV - Kits por Polo'!$I$2:$I$615,0)),0)</f>
        <v>1424.02</v>
      </c>
      <c r="I489" s="36" t="n">
        <f aca="false">MAX(F489/1000,H489*0.3)</f>
        <v>427.206</v>
      </c>
      <c r="J489" s="38" t="s">
        <v>2735</v>
      </c>
      <c r="K489" s="39" t="s">
        <v>158</v>
      </c>
      <c r="L489" s="39" t="s">
        <v>159</v>
      </c>
      <c r="M489" s="38" t="s">
        <v>2815</v>
      </c>
      <c r="N489" s="38" t="s">
        <v>2816</v>
      </c>
      <c r="O489" s="37" t="s">
        <v>2817</v>
      </c>
      <c r="P489" s="35" t="s">
        <v>2818</v>
      </c>
      <c r="Q489" s="40" t="n">
        <v>2.99096915735785</v>
      </c>
      <c r="R489" s="40" t="n">
        <v>-60.1048996811675</v>
      </c>
      <c r="S489" s="39" t="s">
        <v>155</v>
      </c>
      <c r="T489" s="41" t="s">
        <v>2819</v>
      </c>
      <c r="U489" s="37" t="n">
        <v>69380000</v>
      </c>
      <c r="V489" s="42" t="s">
        <v>2820</v>
      </c>
      <c r="W489" s="42"/>
      <c r="X489" s="42"/>
      <c r="Y489" s="42"/>
    </row>
    <row r="490" customFormat="false" ht="15" hidden="false" customHeight="true" outlineLevel="0" collapsed="false">
      <c r="A490" s="25" t="s">
        <v>2733</v>
      </c>
      <c r="B490" s="11" t="str">
        <f aca="false">IF(OR(A490="AC",A490="AM",A490="AP",A490="PA",A490="RO",A490="RR",A490="TO"),"Manaus/AM",IF(OR(A490="AL",A490="BA",A490="CE",A490="MA",A490="PB",A490="PE",A490="PI",A490="RN",A490="SE"),"Recife/PE",IF(OR(A490="MT",A490="MS",A490="GO",A490="DF"),"Campo Grande/MS",IF(OR(A490="SC",A490="PR",A490="RS",A490="MG",A490="ES",A490="SP",A490="RJ"),"Curitiba/PR","VERIFICAR UF"))))</f>
        <v>Manaus/AM</v>
      </c>
      <c r="C490" s="26"/>
      <c r="D490" s="27"/>
      <c r="E490" s="28" t="n">
        <f aca="false">IFERROR(INDEX('ANEXO IV - Kits por Polo'!$F$2:$F$615,MATCH($M490&amp;"|"&amp;$K490&amp;"|"&amp;$A490&amp;"|"&amp;$J490,'ANEXO IV - Kits por Polo'!$I$2:$I$615,0)),0)</f>
        <v>26</v>
      </c>
      <c r="F490" s="28" t="n">
        <f aca="false">IFERROR(INDEX('ANEXO IV - Kits por Polo'!$G$2:$G$615,MATCH($M490&amp;"|"&amp;$K490&amp;"|"&amp;$A490&amp;"|"&amp;$J490,'ANEXO IV - Kits por Polo'!$I$2:$I$615,0)),0)</f>
        <v>293737</v>
      </c>
      <c r="G490" s="29" t="s">
        <v>2754</v>
      </c>
      <c r="H490" s="29" t="n">
        <f aca="false">IFERROR(INDEX('ANEXO IV - Kits por Polo'!$H$2:$H$615,MATCH($M490&amp;"|"&amp;$K490&amp;"|"&amp;$A490&amp;"|"&amp;$J490,'ANEXO IV - Kits por Polo'!$I$2:$I$615,0)),0)</f>
        <v>1629.68</v>
      </c>
      <c r="I490" s="29" t="n">
        <f aca="false">MAX(F490/1000,H490*0.3)</f>
        <v>488.904</v>
      </c>
      <c r="J490" s="30" t="s">
        <v>2735</v>
      </c>
      <c r="K490" s="31" t="s">
        <v>158</v>
      </c>
      <c r="L490" s="31" t="s">
        <v>159</v>
      </c>
      <c r="M490" s="30" t="s">
        <v>2821</v>
      </c>
      <c r="N490" s="30" t="s">
        <v>2821</v>
      </c>
      <c r="O490" s="29" t="s">
        <v>2822</v>
      </c>
      <c r="P490" s="25" t="s">
        <v>2823</v>
      </c>
      <c r="Q490" s="32" t="n">
        <v>4.02968267613826</v>
      </c>
      <c r="R490" s="32" t="n">
        <v>-59.9209826947768</v>
      </c>
      <c r="S490" s="31" t="s">
        <v>155</v>
      </c>
      <c r="T490" s="33" t="s">
        <v>2824</v>
      </c>
      <c r="U490" s="29" t="n">
        <v>69355000</v>
      </c>
      <c r="V490" s="34" t="s">
        <v>2825</v>
      </c>
      <c r="W490" s="34"/>
      <c r="X490" s="34"/>
      <c r="Y490" s="34"/>
    </row>
    <row r="491" customFormat="false" ht="15" hidden="false" customHeight="true" outlineLevel="0" collapsed="false">
      <c r="A491" s="35" t="s">
        <v>2733</v>
      </c>
      <c r="B491" s="11" t="str">
        <f aca="false">IF(OR(A491="AC",A491="AM",A491="AP",A491="PA",A491="RO",A491="RR",A491="TO"),"Manaus/AM",IF(OR(A491="AL",A491="BA",A491="CE",A491="MA",A491="PB",A491="PE",A491="PI",A491="RN",A491="SE"),"Recife/PE",IF(OR(A491="MT",A491="MS",A491="GO",A491="DF"),"Campo Grande/MS",IF(OR(A491="SC",A491="PR",A491="RS",A491="MG",A491="ES",A491="SP",A491="RJ"),"Curitiba/PR","VERIFICAR UF"))))</f>
        <v>Manaus/AM</v>
      </c>
      <c r="C491" s="26"/>
      <c r="D491" s="27"/>
      <c r="E491" s="37" t="n">
        <f aca="false">IFERROR(INDEX('ANEXO IV - Kits por Polo'!$F$2:$F$615,MATCH($M491&amp;"|"&amp;$K491&amp;"|"&amp;$A491&amp;"|"&amp;$J491,'ANEXO IV - Kits por Polo'!$I$2:$I$615,0)),0)</f>
        <v>30</v>
      </c>
      <c r="F491" s="36" t="n">
        <f aca="false">IFERROR(INDEX('ANEXO IV - Kits por Polo'!$G$2:$G$615,MATCH($M491&amp;"|"&amp;$K491&amp;"|"&amp;$A491&amp;"|"&amp;$J491,'ANEXO IV - Kits por Polo'!$I$2:$I$615,0)),0)</f>
        <v>357190</v>
      </c>
      <c r="G491" s="37" t="s">
        <v>2771</v>
      </c>
      <c r="H491" s="37" t="n">
        <f aca="false">IFERROR(INDEX('ANEXO IV - Kits por Polo'!$H$2:$H$615,MATCH($M491&amp;"|"&amp;$K491&amp;"|"&amp;$A491&amp;"|"&amp;$J491,'ANEXO IV - Kits por Polo'!$I$2:$I$615,0)),0)</f>
        <v>1970.8</v>
      </c>
      <c r="I491" s="37" t="n">
        <f aca="false">MAX(F491/1000,H491*0.3)</f>
        <v>591.24</v>
      </c>
      <c r="J491" s="38" t="s">
        <v>2735</v>
      </c>
      <c r="K491" s="39" t="s">
        <v>158</v>
      </c>
      <c r="L491" s="39" t="s">
        <v>159</v>
      </c>
      <c r="M491" s="38" t="s">
        <v>2826</v>
      </c>
      <c r="N491" s="38" t="s">
        <v>2826</v>
      </c>
      <c r="O491" s="37" t="s">
        <v>2827</v>
      </c>
      <c r="P491" s="35" t="s">
        <v>2828</v>
      </c>
      <c r="Q491" s="40" t="n">
        <v>4.46752904077976</v>
      </c>
      <c r="R491" s="40" t="n">
        <v>-60.0991753314652</v>
      </c>
      <c r="S491" s="31" t="s">
        <v>155</v>
      </c>
      <c r="T491" s="41" t="s">
        <v>2829</v>
      </c>
      <c r="U491" s="37" t="n">
        <v>69358000</v>
      </c>
      <c r="V491" s="42" t="s">
        <v>2830</v>
      </c>
      <c r="W491" s="42"/>
      <c r="X491" s="42"/>
      <c r="Y491" s="42"/>
    </row>
    <row r="492" customFormat="false" ht="15" hidden="false" customHeight="true" outlineLevel="0" collapsed="false">
      <c r="A492" s="25" t="s">
        <v>2733</v>
      </c>
      <c r="B492" s="11" t="str">
        <f aca="false">IF(OR(A492="AC",A492="AM",A492="AP",A492="PA",A492="RO",A492="RR",A492="TO"),"Manaus/AM",IF(OR(A492="AL",A492="BA",A492="CE",A492="MA",A492="PB",A492="PE",A492="PI",A492="RN",A492="SE"),"Recife/PE",IF(OR(A492="MT",A492="MS",A492="GO",A492="DF"),"Campo Grande/MS",IF(OR(A492="SC",A492="PR",A492="RS",A492="MG",A492="ES",A492="SP",A492="RJ"),"Curitiba/PR","VERIFICAR UF"))))</f>
        <v>Manaus/AM</v>
      </c>
      <c r="C492" s="26"/>
      <c r="D492" s="27"/>
      <c r="E492" s="29" t="n">
        <f aca="false">IFERROR(INDEX('ANEXO IV - Kits por Polo'!$F$2:$F$615,MATCH($M492&amp;"|"&amp;$K492&amp;"|"&amp;$A492&amp;"|"&amp;$J492,'ANEXO IV - Kits por Polo'!$I$2:$I$615,0)),0)</f>
        <v>19</v>
      </c>
      <c r="F492" s="28" t="n">
        <f aca="false">IFERROR(INDEX('ANEXO IV - Kits por Polo'!$G$2:$G$615,MATCH($M492&amp;"|"&amp;$K492&amp;"|"&amp;$A492&amp;"|"&amp;$J492,'ANEXO IV - Kits por Polo'!$I$2:$I$615,0)),0)</f>
        <v>203466</v>
      </c>
      <c r="G492" s="29" t="s">
        <v>1052</v>
      </c>
      <c r="H492" s="29" t="n">
        <f aca="false">IFERROR(INDEX('ANEXO IV - Kits por Polo'!$H$2:$H$615,MATCH($M492&amp;"|"&amp;$K492&amp;"|"&amp;$A492&amp;"|"&amp;$J492,'ANEXO IV - Kits por Polo'!$I$2:$I$615,0)),0)</f>
        <v>1135.55</v>
      </c>
      <c r="I492" s="29" t="n">
        <f aca="false">MAX(F492/1000,H492*0.3)</f>
        <v>340.665</v>
      </c>
      <c r="J492" s="30" t="s">
        <v>2735</v>
      </c>
      <c r="K492" s="31" t="s">
        <v>158</v>
      </c>
      <c r="L492" s="31" t="s">
        <v>159</v>
      </c>
      <c r="M492" s="30" t="s">
        <v>2831</v>
      </c>
      <c r="N492" s="30" t="s">
        <v>2831</v>
      </c>
      <c r="O492" s="29" t="s">
        <v>2832</v>
      </c>
      <c r="P492" s="25" t="s">
        <v>2833</v>
      </c>
      <c r="Q492" s="32" t="n">
        <v>3.38869269711238</v>
      </c>
      <c r="R492" s="32" t="n">
        <v>-60.4125787058214</v>
      </c>
      <c r="S492" s="31" t="s">
        <v>155</v>
      </c>
      <c r="T492" s="33" t="s">
        <v>2834</v>
      </c>
      <c r="U492" s="29" t="n">
        <v>69301000</v>
      </c>
      <c r="V492" s="34" t="s">
        <v>2835</v>
      </c>
      <c r="W492" s="34"/>
      <c r="X492" s="34"/>
      <c r="Y492" s="34"/>
    </row>
    <row r="493" customFormat="false" ht="15" hidden="false" customHeight="true" outlineLevel="0" collapsed="false">
      <c r="A493" s="35" t="s">
        <v>2733</v>
      </c>
      <c r="B493" s="11" t="str">
        <f aca="false">IF(OR(A493="AC",A493="AM",A493="AP",A493="PA",A493="RO",A493="RR",A493="TO"),"Manaus/AM",IF(OR(A493="AL",A493="BA",A493="CE",A493="MA",A493="PB",A493="PE",A493="PI",A493="RN",A493="SE"),"Recife/PE",IF(OR(A493="MT",A493="MS",A493="GO",A493="DF"),"Campo Grande/MS",IF(OR(A493="SC",A493="PR",A493="RS",A493="MG",A493="ES",A493="SP",A493="RJ"),"Curitiba/PR","VERIFICAR UF"))))</f>
        <v>Manaus/AM</v>
      </c>
      <c r="C493" s="26"/>
      <c r="D493" s="27"/>
      <c r="E493" s="37" t="n">
        <f aca="false">IFERROR(INDEX('ANEXO IV - Kits por Polo'!$F$2:$F$615,MATCH($M493&amp;"|"&amp;$K493&amp;"|"&amp;$A493&amp;"|"&amp;$J493,'ANEXO IV - Kits por Polo'!$I$2:$I$615,0)),0)</f>
        <v>23</v>
      </c>
      <c r="F493" s="36" t="n">
        <f aca="false">IFERROR(INDEX('ANEXO IV - Kits por Polo'!$G$2:$G$615,MATCH($M493&amp;"|"&amp;$K493&amp;"|"&amp;$A493&amp;"|"&amp;$J493,'ANEXO IV - Kits por Polo'!$I$2:$I$615,0)),0)</f>
        <v>255049</v>
      </c>
      <c r="G493" s="37" t="s">
        <v>2771</v>
      </c>
      <c r="H493" s="37" t="n">
        <f aca="false">IFERROR(INDEX('ANEXO IV - Kits por Polo'!$H$2:$H$615,MATCH($M493&amp;"|"&amp;$K493&amp;"|"&amp;$A493&amp;"|"&amp;$J493,'ANEXO IV - Kits por Polo'!$I$2:$I$615,0)),0)</f>
        <v>1417.91</v>
      </c>
      <c r="I493" s="37" t="n">
        <f aca="false">MAX(F493/1000,H493*0.3)</f>
        <v>425.373</v>
      </c>
      <c r="J493" s="38" t="s">
        <v>2735</v>
      </c>
      <c r="K493" s="39" t="s">
        <v>158</v>
      </c>
      <c r="L493" s="39" t="s">
        <v>159</v>
      </c>
      <c r="M493" s="38" t="s">
        <v>2836</v>
      </c>
      <c r="N493" s="38" t="s">
        <v>2836</v>
      </c>
      <c r="O493" s="37" t="s">
        <v>2837</v>
      </c>
      <c r="P493" s="35" t="s">
        <v>2838</v>
      </c>
      <c r="Q493" s="40" t="n">
        <v>4.36075421786559</v>
      </c>
      <c r="R493" s="40" t="n">
        <v>-59.9703587932438</v>
      </c>
      <c r="S493" s="31" t="s">
        <v>155</v>
      </c>
      <c r="T493" s="41" t="s">
        <v>2839</v>
      </c>
      <c r="U493" s="37" t="n">
        <v>69358000</v>
      </c>
      <c r="V493" s="42" t="s">
        <v>2840</v>
      </c>
      <c r="W493" s="42"/>
      <c r="X493" s="42"/>
      <c r="Y493" s="42"/>
    </row>
    <row r="494" customFormat="false" ht="15" hidden="false" customHeight="true" outlineLevel="0" collapsed="false">
      <c r="A494" s="25" t="s">
        <v>2733</v>
      </c>
      <c r="B494" s="11" t="str">
        <f aca="false">IF(OR(A494="AC",A494="AM",A494="AP",A494="PA",A494="RO",A494="RR",A494="TO"),"Manaus/AM",IF(OR(A494="AL",A494="BA",A494="CE",A494="MA",A494="PB",A494="PE",A494="PI",A494="RN",A494="SE"),"Recife/PE",IF(OR(A494="MT",A494="MS",A494="GO",A494="DF"),"Campo Grande/MS",IF(OR(A494="SC",A494="PR",A494="RS",A494="MG",A494="ES",A494="SP",A494="RJ"),"Curitiba/PR","VERIFICAR UF"))))</f>
        <v>Manaus/AM</v>
      </c>
      <c r="C494" s="26"/>
      <c r="D494" s="27"/>
      <c r="E494" s="29" t="n">
        <f aca="false">IFERROR(INDEX('ANEXO IV - Kits por Polo'!$F$2:$F$615,MATCH($M494&amp;"|"&amp;$K494&amp;"|"&amp;$A494&amp;"|"&amp;$J494,'ANEXO IV - Kits por Polo'!$I$2:$I$615,0)),0)</f>
        <v>24</v>
      </c>
      <c r="F494" s="28" t="n">
        <f aca="false">IFERROR(INDEX('ANEXO IV - Kits por Polo'!$G$2:$G$615,MATCH($M494&amp;"|"&amp;$K494&amp;"|"&amp;$A494&amp;"|"&amp;$J494,'ANEXO IV - Kits por Polo'!$I$2:$I$615,0)),0)</f>
        <v>244200</v>
      </c>
      <c r="G494" s="29" t="s">
        <v>2783</v>
      </c>
      <c r="H494" s="29" t="n">
        <f aca="false">IFERROR(INDEX('ANEXO IV - Kits por Polo'!$H$2:$H$615,MATCH($M494&amp;"|"&amp;$K494&amp;"|"&amp;$A494&amp;"|"&amp;$J494,'ANEXO IV - Kits por Polo'!$I$2:$I$615,0)),0)</f>
        <v>1370.98</v>
      </c>
      <c r="I494" s="29" t="n">
        <f aca="false">MAX(F494/1000,H494*0.3)</f>
        <v>411.294</v>
      </c>
      <c r="J494" s="30" t="s">
        <v>2735</v>
      </c>
      <c r="K494" s="31" t="s">
        <v>1077</v>
      </c>
      <c r="L494" s="31" t="s">
        <v>1077</v>
      </c>
      <c r="M494" s="30" t="s">
        <v>2841</v>
      </c>
      <c r="N494" s="30" t="s">
        <v>2842</v>
      </c>
      <c r="O494" s="29" t="s">
        <v>2843</v>
      </c>
      <c r="P494" s="25" t="s">
        <v>2844</v>
      </c>
      <c r="Q494" s="32" t="n">
        <v>2.75444239741264</v>
      </c>
      <c r="R494" s="32" t="n">
        <v>-60.1894134567945</v>
      </c>
      <c r="S494" s="31" t="s">
        <v>155</v>
      </c>
      <c r="T494" s="33" t="s">
        <v>2845</v>
      </c>
      <c r="U494" s="29" t="n">
        <v>69380000</v>
      </c>
      <c r="V494" s="34" t="s">
        <v>2846</v>
      </c>
      <c r="W494" s="34"/>
      <c r="X494" s="34"/>
      <c r="Y494" s="34"/>
    </row>
    <row r="495" customFormat="false" ht="15" hidden="false" customHeight="true" outlineLevel="0" collapsed="false">
      <c r="A495" s="35" t="s">
        <v>2733</v>
      </c>
      <c r="B495" s="11" t="str">
        <f aca="false">IF(OR(A495="AC",A495="AM",A495="AP",A495="PA",A495="RO",A495="RR",A495="TO"),"Manaus/AM",IF(OR(A495="AL",A495="BA",A495="CE",A495="MA",A495="PB",A495="PE",A495="PI",A495="RN",A495="SE"),"Recife/PE",IF(OR(A495="MT",A495="MS",A495="GO",A495="DF"),"Campo Grande/MS",IF(OR(A495="SC",A495="PR",A495="RS",A495="MG",A495="ES",A495="SP",A495="RJ"),"Curitiba/PR","VERIFICAR UF"))))</f>
        <v>Manaus/AM</v>
      </c>
      <c r="C495" s="26"/>
      <c r="D495" s="27"/>
      <c r="E495" s="37" t="n">
        <f aca="false">IFERROR(INDEX('ANEXO IV - Kits por Polo'!$F$2:$F$615,MATCH($M495&amp;"|"&amp;$K495&amp;"|"&amp;$A495&amp;"|"&amp;$J495,'ANEXO IV - Kits por Polo'!$I$2:$I$615,0)),0)</f>
        <v>26</v>
      </c>
      <c r="F495" s="36" t="n">
        <f aca="false">IFERROR(INDEX('ANEXO IV - Kits por Polo'!$G$2:$G$615,MATCH($M495&amp;"|"&amp;$K495&amp;"|"&amp;$A495&amp;"|"&amp;$J495,'ANEXO IV - Kits por Polo'!$I$2:$I$615,0)),0)</f>
        <v>293736</v>
      </c>
      <c r="G495" s="37" t="s">
        <v>2742</v>
      </c>
      <c r="H495" s="37" t="n">
        <f aca="false">IFERROR(INDEX('ANEXO IV - Kits por Polo'!$H$2:$H$615,MATCH($M495&amp;"|"&amp;$K495&amp;"|"&amp;$A495&amp;"|"&amp;$J495,'ANEXO IV - Kits por Polo'!$I$2:$I$615,0)),0)</f>
        <v>1629.68</v>
      </c>
      <c r="I495" s="37" t="n">
        <f aca="false">MAX(F495/1000,H495*0.3)</f>
        <v>488.904</v>
      </c>
      <c r="J495" s="38" t="s">
        <v>2735</v>
      </c>
      <c r="K495" s="39" t="s">
        <v>1077</v>
      </c>
      <c r="L495" s="39" t="s">
        <v>1077</v>
      </c>
      <c r="M495" s="38" t="s">
        <v>964</v>
      </c>
      <c r="N495" s="38" t="s">
        <v>2847</v>
      </c>
      <c r="O495" s="37" t="s">
        <v>2848</v>
      </c>
      <c r="P495" s="35" t="s">
        <v>2849</v>
      </c>
      <c r="Q495" s="40" t="n">
        <v>4.44230936267748</v>
      </c>
      <c r="R495" s="40" t="n">
        <v>-61.1225127945026</v>
      </c>
      <c r="S495" s="39" t="s">
        <v>155</v>
      </c>
      <c r="T495" s="41" t="s">
        <v>2850</v>
      </c>
      <c r="U495" s="37" t="n">
        <v>69345000</v>
      </c>
      <c r="V495" s="42" t="s">
        <v>2851</v>
      </c>
      <c r="W495" s="42"/>
      <c r="X495" s="42"/>
      <c r="Y495" s="42"/>
    </row>
    <row r="496" customFormat="false" ht="15" hidden="false" customHeight="true" outlineLevel="0" collapsed="false">
      <c r="A496" s="25" t="s">
        <v>2733</v>
      </c>
      <c r="B496" s="11" t="str">
        <f aca="false">IF(OR(A496="AC",A496="AM",A496="AP",A496="PA",A496="RO",A496="RR",A496="TO"),"Manaus/AM",IF(OR(A496="AL",A496="BA",A496="CE",A496="MA",A496="PB",A496="PE",A496="PI",A496="RN",A496="SE"),"Recife/PE",IF(OR(A496="MT",A496="MS",A496="GO",A496="DF"),"Campo Grande/MS",IF(OR(A496="SC",A496="PR",A496="RS",A496="MG",A496="ES",A496="SP",A496="RJ"),"Curitiba/PR","VERIFICAR UF"))))</f>
        <v>Manaus/AM</v>
      </c>
      <c r="C496" s="26"/>
      <c r="D496" s="27"/>
      <c r="E496" s="29" t="n">
        <f aca="false">IFERROR(INDEX('ANEXO IV - Kits por Polo'!$F$2:$F$615,MATCH($M496&amp;"|"&amp;$K496&amp;"|"&amp;$A496&amp;"|"&amp;$J496,'ANEXO IV - Kits por Polo'!$I$2:$I$615,0)),0)</f>
        <v>25</v>
      </c>
      <c r="F496" s="28" t="n">
        <f aca="false">IFERROR(INDEX('ANEXO IV - Kits por Polo'!$G$2:$G$615,MATCH($M496&amp;"|"&amp;$K496&amp;"|"&amp;$A496&amp;"|"&amp;$J496,'ANEXO IV - Kits por Polo'!$I$2:$I$615,0)),0)</f>
        <v>268968</v>
      </c>
      <c r="G496" s="29" t="s">
        <v>2771</v>
      </c>
      <c r="H496" s="29" t="n">
        <f aca="false">IFERROR(INDEX('ANEXO IV - Kits por Polo'!$H$2:$H$615,MATCH($M496&amp;"|"&amp;$K496&amp;"|"&amp;$A496&amp;"|"&amp;$J496,'ANEXO IV - Kits por Polo'!$I$2:$I$615,0)),0)</f>
        <v>1500.33</v>
      </c>
      <c r="I496" s="29" t="n">
        <f aca="false">MAX(F496/1000,H496*0.3)</f>
        <v>450.099</v>
      </c>
      <c r="J496" s="30" t="s">
        <v>2735</v>
      </c>
      <c r="K496" s="31" t="s">
        <v>158</v>
      </c>
      <c r="L496" s="31" t="s">
        <v>159</v>
      </c>
      <c r="M496" s="30" t="s">
        <v>2852</v>
      </c>
      <c r="N496" s="30" t="s">
        <v>2852</v>
      </c>
      <c r="O496" s="29" t="s">
        <v>2853</v>
      </c>
      <c r="P496" s="25" t="s">
        <v>2854</v>
      </c>
      <c r="Q496" s="32" t="n">
        <v>4.44316700362434</v>
      </c>
      <c r="R496" s="32" t="n">
        <v>-60.263807900125</v>
      </c>
      <c r="S496" s="31" t="s">
        <v>155</v>
      </c>
      <c r="T496" s="33" t="s">
        <v>2855</v>
      </c>
      <c r="U496" s="29" t="n">
        <v>69358000</v>
      </c>
      <c r="V496" s="34" t="s">
        <v>2856</v>
      </c>
      <c r="W496" s="34"/>
      <c r="X496" s="34"/>
      <c r="Y496" s="34"/>
    </row>
    <row r="497" customFormat="false" ht="15" hidden="false" customHeight="true" outlineLevel="0" collapsed="false">
      <c r="A497" s="35" t="s">
        <v>2733</v>
      </c>
      <c r="B497" s="11" t="str">
        <f aca="false">IF(OR(A497="AC",A497="AM",A497="AP",A497="PA",A497="RO",A497="RR",A497="TO"),"Manaus/AM",IF(OR(A497="AL",A497="BA",A497="CE",A497="MA",A497="PB",A497="PE",A497="PI",A497="RN",A497="SE"),"Recife/PE",IF(OR(A497="MT",A497="MS",A497="GO",A497="DF"),"Campo Grande/MS",IF(OR(A497="SC",A497="PR",A497="RS",A497="MG",A497="ES",A497="SP",A497="RJ"),"Curitiba/PR","VERIFICAR UF"))))</f>
        <v>Manaus/AM</v>
      </c>
      <c r="C497" s="26"/>
      <c r="D497" s="27"/>
      <c r="E497" s="37" t="n">
        <f aca="false">IFERROR(INDEX('ANEXO IV - Kits por Polo'!$F$2:$F$615,MATCH($M497&amp;"|"&amp;$K497&amp;"|"&amp;$A497&amp;"|"&amp;$J497,'ANEXO IV - Kits por Polo'!$I$2:$I$615,0)),0)</f>
        <v>53</v>
      </c>
      <c r="F497" s="36" t="n">
        <f aca="false">IFERROR(INDEX('ANEXO IV - Kits por Polo'!$G$2:$G$615,MATCH($M497&amp;"|"&amp;$K497&amp;"|"&amp;$A497&amp;"|"&amp;$J497,'ANEXO IV - Kits por Polo'!$I$2:$I$615,0)),0)</f>
        <v>606304</v>
      </c>
      <c r="G497" s="37" t="s">
        <v>2771</v>
      </c>
      <c r="H497" s="37" t="n">
        <f aca="false">IFERROR(INDEX('ANEXO IV - Kits por Polo'!$H$2:$H$615,MATCH($M497&amp;"|"&amp;$K497&amp;"|"&amp;$A497&amp;"|"&amp;$J497,'ANEXO IV - Kits por Polo'!$I$2:$I$615,0)),0)</f>
        <v>3359.33</v>
      </c>
      <c r="I497" s="37" t="n">
        <f aca="false">MAX(F497/1000,H497*0.3)</f>
        <v>1007.799</v>
      </c>
      <c r="J497" s="38" t="s">
        <v>2735</v>
      </c>
      <c r="K497" s="39" t="s">
        <v>158</v>
      </c>
      <c r="L497" s="39" t="s">
        <v>159</v>
      </c>
      <c r="M497" s="38" t="s">
        <v>2857</v>
      </c>
      <c r="N497" s="38" t="s">
        <v>2857</v>
      </c>
      <c r="O497" s="37" t="s">
        <v>2858</v>
      </c>
      <c r="P497" s="35" t="s">
        <v>2859</v>
      </c>
      <c r="Q497" s="40" t="n">
        <v>4.71282031648207</v>
      </c>
      <c r="R497" s="40" t="n">
        <v>-60.4746806587659</v>
      </c>
      <c r="S497" s="39" t="s">
        <v>600</v>
      </c>
      <c r="T497" s="41" t="s">
        <v>2860</v>
      </c>
      <c r="U497" s="37" t="n">
        <v>69358000</v>
      </c>
      <c r="V497" s="42" t="s">
        <v>2861</v>
      </c>
      <c r="W497" s="42"/>
      <c r="X497" s="42"/>
      <c r="Y497" s="42"/>
    </row>
    <row r="498" customFormat="false" ht="15" hidden="false" customHeight="true" outlineLevel="0" collapsed="false">
      <c r="A498" s="25" t="s">
        <v>2733</v>
      </c>
      <c r="B498" s="11" t="str">
        <f aca="false">IF(OR(A498="AC",A498="AM",A498="AP",A498="PA",A498="RO",A498="RR",A498="TO"),"Manaus/AM",IF(OR(A498="AL",A498="BA",A498="CE",A498="MA",A498="PB",A498="PE",A498="PI",A498="RN",A498="SE"),"Recife/PE",IF(OR(A498="MT",A498="MS",A498="GO",A498="DF"),"Campo Grande/MS",IF(OR(A498="SC",A498="PR",A498="RS",A498="MG",A498="ES",A498="SP",A498="RJ"),"Curitiba/PR","VERIFICAR UF"))))</f>
        <v>Manaus/AM</v>
      </c>
      <c r="C498" s="26"/>
      <c r="D498" s="27"/>
      <c r="E498" s="29" t="n">
        <f aca="false">IFERROR(INDEX('ANEXO IV - Kits por Polo'!$F$2:$F$615,MATCH($M498&amp;"|"&amp;$K498&amp;"|"&amp;$A498&amp;"|"&amp;$J498,'ANEXO IV - Kits por Polo'!$I$2:$I$615,0)),0)</f>
        <v>4</v>
      </c>
      <c r="F498" s="28" t="n">
        <f aca="false">IFERROR(INDEX('ANEXO IV - Kits por Polo'!$G$2:$G$615,MATCH($M498&amp;"|"&amp;$K498&amp;"|"&amp;$A498&amp;"|"&amp;$J498,'ANEXO IV - Kits por Polo'!$I$2:$I$615,0)),0)</f>
        <v>51583</v>
      </c>
      <c r="G498" s="29" t="s">
        <v>2742</v>
      </c>
      <c r="H498" s="29" t="n">
        <f aca="false">IFERROR(INDEX('ANEXO IV - Kits por Polo'!$H$2:$H$615,MATCH($M498&amp;"|"&amp;$K498&amp;"|"&amp;$A498&amp;"|"&amp;$J498,'ANEXO IV - Kits por Polo'!$I$2:$I$615,0)),0)</f>
        <v>282.36</v>
      </c>
      <c r="I498" s="29" t="n">
        <f aca="false">MAX(F498/1000,H498*0.3)</f>
        <v>84.708</v>
      </c>
      <c r="J498" s="30" t="s">
        <v>2735</v>
      </c>
      <c r="K498" s="31" t="s">
        <v>158</v>
      </c>
      <c r="L498" s="31" t="s">
        <v>159</v>
      </c>
      <c r="M498" s="30" t="s">
        <v>2862</v>
      </c>
      <c r="N498" s="30" t="s">
        <v>2862</v>
      </c>
      <c r="O498" s="29" t="s">
        <v>2863</v>
      </c>
      <c r="P498" s="25" t="s">
        <v>2864</v>
      </c>
      <c r="Q498" s="32" t="n">
        <v>4.4270974924354</v>
      </c>
      <c r="R498" s="32" t="n">
        <v>-60.8244824460099</v>
      </c>
      <c r="S498" s="31" t="s">
        <v>600</v>
      </c>
      <c r="T498" s="33" t="s">
        <v>2865</v>
      </c>
      <c r="U498" s="29" t="n">
        <v>69345000</v>
      </c>
      <c r="V498" s="34" t="s">
        <v>2866</v>
      </c>
      <c r="W498" s="34"/>
      <c r="X498" s="34"/>
      <c r="Y498" s="34"/>
    </row>
    <row r="499" customFormat="false" ht="15" hidden="false" customHeight="true" outlineLevel="0" collapsed="false">
      <c r="A499" s="35" t="s">
        <v>2733</v>
      </c>
      <c r="B499" s="11" t="str">
        <f aca="false">IF(OR(A499="AC",A499="AM",A499="AP",A499="PA",A499="RO",A499="RR",A499="TO"),"Manaus/AM",IF(OR(A499="AL",A499="BA",A499="CE",A499="MA",A499="PB",A499="PE",A499="PI",A499="RN",A499="SE"),"Recife/PE",IF(OR(A499="MT",A499="MS",A499="GO",A499="DF"),"Campo Grande/MS",IF(OR(A499="SC",A499="PR",A499="RS",A499="MG",A499="ES",A499="SP",A499="RJ"),"Curitiba/PR","VERIFICAR UF"))))</f>
        <v>Manaus/AM</v>
      </c>
      <c r="C499" s="26"/>
      <c r="D499" s="27"/>
      <c r="E499" s="37" t="n">
        <f aca="false">IFERROR(INDEX('ANEXO IV - Kits por Polo'!$F$2:$F$615,MATCH($M499&amp;"|"&amp;$K499&amp;"|"&amp;$A499&amp;"|"&amp;$J499,'ANEXO IV - Kits por Polo'!$I$2:$I$615,0)),0)</f>
        <v>33</v>
      </c>
      <c r="F499" s="36" t="n">
        <f aca="false">IFERROR(INDEX('ANEXO IV - Kits por Polo'!$G$2:$G$615,MATCH($M499&amp;"|"&amp;$K499&amp;"|"&amp;$A499&amp;"|"&amp;$J499,'ANEXO IV - Kits por Polo'!$I$2:$I$615,0)),0)</f>
        <v>389941</v>
      </c>
      <c r="G499" s="37" t="s">
        <v>2748</v>
      </c>
      <c r="H499" s="37" t="n">
        <f aca="false">IFERROR(INDEX('ANEXO IV - Kits por Polo'!$H$2:$H$615,MATCH($M499&amp;"|"&amp;$K499&amp;"|"&amp;$A499&amp;"|"&amp;$J499,'ANEXO IV - Kits por Polo'!$I$2:$I$615,0)),0)</f>
        <v>2153.19</v>
      </c>
      <c r="I499" s="37" t="n">
        <f aca="false">MAX(F499/1000,H499*0.3)</f>
        <v>645.957</v>
      </c>
      <c r="J499" s="38" t="s">
        <v>2735</v>
      </c>
      <c r="K499" s="39" t="s">
        <v>158</v>
      </c>
      <c r="L499" s="39" t="s">
        <v>159</v>
      </c>
      <c r="M499" s="38" t="s">
        <v>2867</v>
      </c>
      <c r="N499" s="38" t="s">
        <v>2867</v>
      </c>
      <c r="O499" s="37" t="s">
        <v>2868</v>
      </c>
      <c r="P499" s="35" t="s">
        <v>2869</v>
      </c>
      <c r="Q499" s="40" t="n">
        <v>3.41186928873539</v>
      </c>
      <c r="R499" s="40" t="n">
        <v>-61.0989760652785</v>
      </c>
      <c r="S499" s="39" t="s">
        <v>155</v>
      </c>
      <c r="T499" s="41" t="s">
        <v>2870</v>
      </c>
      <c r="U499" s="37" t="n">
        <v>69350000</v>
      </c>
      <c r="V499" s="42" t="s">
        <v>2871</v>
      </c>
      <c r="W499" s="42"/>
      <c r="X499" s="42"/>
      <c r="Y499" s="42"/>
    </row>
    <row r="500" customFormat="false" ht="15" hidden="false" customHeight="true" outlineLevel="0" collapsed="false">
      <c r="A500" s="25" t="s">
        <v>2733</v>
      </c>
      <c r="B500" s="11" t="str">
        <f aca="false">IF(OR(A500="AC",A500="AM",A500="AP",A500="PA",A500="RO",A500="RR",A500="TO"),"Manaus/AM",IF(OR(A500="AL",A500="BA",A500="CE",A500="MA",A500="PB",A500="PE",A500="PI",A500="RN",A500="SE"),"Recife/PE",IF(OR(A500="MT",A500="MS",A500="GO",A500="DF"),"Campo Grande/MS",IF(OR(A500="SC",A500="PR",A500="RS",A500="MG",A500="ES",A500="SP",A500="RJ"),"Curitiba/PR","VERIFICAR UF"))))</f>
        <v>Manaus/AM</v>
      </c>
      <c r="C500" s="26"/>
      <c r="D500" s="27"/>
      <c r="E500" s="29" t="n">
        <f aca="false">IFERROR(INDEX('ANEXO IV - Kits por Polo'!$F$2:$F$615,MATCH($M500&amp;"|"&amp;$K500&amp;"|"&amp;$A500&amp;"|"&amp;$J500,'ANEXO IV - Kits por Polo'!$I$2:$I$615,0)),0)</f>
        <v>0</v>
      </c>
      <c r="F500" s="29" t="n">
        <f aca="false">IFERROR(INDEX('ANEXO IV - Kits por Polo'!$G$2:$G$615,MATCH($M500&amp;"|"&amp;$K500&amp;"|"&amp;$A500&amp;"|"&amp;$J500,'ANEXO IV - Kits por Polo'!$I$2:$I$615,0)),0)</f>
        <v>0</v>
      </c>
      <c r="G500" s="29" t="s">
        <v>2783</v>
      </c>
      <c r="H500" s="29" t="n">
        <f aca="false">IFERROR(INDEX('ANEXO IV - Kits por Polo'!$H$2:$H$615,MATCH($M500&amp;"|"&amp;$K500&amp;"|"&amp;$A500&amp;"|"&amp;$J500,'ANEXO IV - Kits por Polo'!$I$2:$I$615,0)),0)</f>
        <v>0</v>
      </c>
      <c r="I500" s="29" t="n">
        <f aca="false">MAX(F500/1000,H500*0.3)</f>
        <v>0</v>
      </c>
      <c r="J500" s="30" t="s">
        <v>2735</v>
      </c>
      <c r="K500" s="31" t="s">
        <v>543</v>
      </c>
      <c r="L500" s="31" t="s">
        <v>543</v>
      </c>
      <c r="M500" s="30" t="s">
        <v>2872</v>
      </c>
      <c r="N500" s="30" t="s">
        <v>2872</v>
      </c>
      <c r="O500" s="29" t="s">
        <v>2873</v>
      </c>
      <c r="P500" s="25" t="s">
        <v>2874</v>
      </c>
      <c r="Q500" s="32" t="n">
        <v>2.96376898056771</v>
      </c>
      <c r="R500" s="32" t="n">
        <v>-59.9763151713555</v>
      </c>
      <c r="S500" s="31" t="s">
        <v>155</v>
      </c>
      <c r="T500" s="33" t="s">
        <v>2875</v>
      </c>
      <c r="U500" s="29" t="n">
        <v>69380000</v>
      </c>
      <c r="V500" s="34" t="s">
        <v>2876</v>
      </c>
      <c r="W500" s="34"/>
      <c r="X500" s="34"/>
      <c r="Y500" s="34"/>
    </row>
    <row r="501" customFormat="false" ht="15" hidden="false" customHeight="true" outlineLevel="0" collapsed="false">
      <c r="A501" s="35" t="s">
        <v>2733</v>
      </c>
      <c r="B501" s="11" t="str">
        <f aca="false">IF(OR(A501="AC",A501="AM",A501="AP",A501="PA",A501="RO",A501="RR",A501="TO"),"Manaus/AM",IF(OR(A501="AL",A501="BA",A501="CE",A501="MA",A501="PB",A501="PE",A501="PI",A501="RN",A501="SE"),"Recife/PE",IF(OR(A501="MT",A501="MS",A501="GO",A501="DF"),"Campo Grande/MS",IF(OR(A501="SC",A501="PR",A501="RS",A501="MG",A501="ES",A501="SP",A501="RJ"),"Curitiba/PR","VERIFICAR UF"))))</f>
        <v>Manaus/AM</v>
      </c>
      <c r="C501" s="26"/>
      <c r="D501" s="27"/>
      <c r="E501" s="37" t="n">
        <f aca="false">IFERROR(INDEX('ANEXO IV - Kits por Polo'!$F$2:$F$615,MATCH($M501&amp;"|"&amp;$K501&amp;"|"&amp;$A501&amp;"|"&amp;$J501,'ANEXO IV - Kits por Polo'!$I$2:$I$615,0)),0)</f>
        <v>54</v>
      </c>
      <c r="F501" s="36" t="n">
        <f aca="false">IFERROR(INDEX('ANEXO IV - Kits por Polo'!$G$2:$G$615,MATCH($M501&amp;"|"&amp;$K501&amp;"|"&amp;$A501&amp;"|"&amp;$J501,'ANEXO IV - Kits por Polo'!$I$2:$I$615,0)),0)</f>
        <v>625136</v>
      </c>
      <c r="G501" s="37" t="s">
        <v>2754</v>
      </c>
      <c r="H501" s="37" t="n">
        <f aca="false">IFERROR(INDEX('ANEXO IV - Kits por Polo'!$H$2:$H$615,MATCH($M501&amp;"|"&amp;$K501&amp;"|"&amp;$A501&amp;"|"&amp;$J501,'ANEXO IV - Kits por Polo'!$I$2:$I$615,0)),0)</f>
        <v>3459.3</v>
      </c>
      <c r="I501" s="37" t="n">
        <f aca="false">MAX(F501/1000,H501*0.3)</f>
        <v>1037.79</v>
      </c>
      <c r="J501" s="38" t="s">
        <v>2735</v>
      </c>
      <c r="K501" s="39" t="s">
        <v>158</v>
      </c>
      <c r="L501" s="39" t="s">
        <v>159</v>
      </c>
      <c r="M501" s="38" t="s">
        <v>2877</v>
      </c>
      <c r="N501" s="38" t="s">
        <v>2877</v>
      </c>
      <c r="O501" s="37" t="s">
        <v>2878</v>
      </c>
      <c r="P501" s="35" t="s">
        <v>2879</v>
      </c>
      <c r="Q501" s="40" t="n">
        <v>3.81004956055425</v>
      </c>
      <c r="R501" s="40" t="n">
        <v>-60.0877862808006</v>
      </c>
      <c r="S501" s="39" t="s">
        <v>155</v>
      </c>
      <c r="T501" s="41" t="s">
        <v>2880</v>
      </c>
      <c r="U501" s="37" t="n">
        <v>69355000</v>
      </c>
      <c r="V501" s="42" t="s">
        <v>2881</v>
      </c>
      <c r="W501" s="42"/>
      <c r="X501" s="42"/>
      <c r="Y501" s="42"/>
    </row>
    <row r="502" customFormat="false" ht="15" hidden="false" customHeight="true" outlineLevel="0" collapsed="false">
      <c r="A502" s="25" t="s">
        <v>2733</v>
      </c>
      <c r="B502" s="11" t="str">
        <f aca="false">IF(OR(A502="AC",A502="AM",A502="AP",A502="PA",A502="RO",A502="RR",A502="TO"),"Manaus/AM",IF(OR(A502="AL",A502="BA",A502="CE",A502="MA",A502="PB",A502="PE",A502="PI",A502="RN",A502="SE"),"Recife/PE",IF(OR(A502="MT",A502="MS",A502="GO",A502="DF"),"Campo Grande/MS",IF(OR(A502="SC",A502="PR",A502="RS",A502="MG",A502="ES",A502="SP",A502="RJ"),"Curitiba/PR","VERIFICAR UF"))))</f>
        <v>Manaus/AM</v>
      </c>
      <c r="C502" s="26"/>
      <c r="D502" s="27"/>
      <c r="E502" s="29" t="n">
        <f aca="false">IFERROR(INDEX('ANEXO IV - Kits por Polo'!$F$2:$F$615,MATCH($M502&amp;"|"&amp;$K502&amp;"|"&amp;$A502&amp;"|"&amp;$J502,'ANEXO IV - Kits por Polo'!$I$2:$I$615,0)),0)</f>
        <v>28</v>
      </c>
      <c r="F502" s="28" t="n">
        <f aca="false">IFERROR(INDEX('ANEXO IV - Kits por Polo'!$G$2:$G$615,MATCH($M502&amp;"|"&amp;$K502&amp;"|"&amp;$A502&amp;"|"&amp;$J502,'ANEXO IV - Kits por Polo'!$I$2:$I$615,0)),0)</f>
        <v>319527</v>
      </c>
      <c r="G502" s="29" t="s">
        <v>2742</v>
      </c>
      <c r="H502" s="29" t="n">
        <f aca="false">IFERROR(INDEX('ANEXO IV - Kits por Polo'!$H$2:$H$615,MATCH($M502&amp;"|"&amp;$K502&amp;"|"&amp;$A502&amp;"|"&amp;$J502,'ANEXO IV - Kits por Polo'!$I$2:$I$615,0)),0)</f>
        <v>1770.86</v>
      </c>
      <c r="I502" s="29" t="n">
        <f aca="false">MAX(F502/1000,H502*0.3)</f>
        <v>531.258</v>
      </c>
      <c r="J502" s="30" t="s">
        <v>2735</v>
      </c>
      <c r="K502" s="31" t="s">
        <v>158</v>
      </c>
      <c r="L502" s="31" t="s">
        <v>159</v>
      </c>
      <c r="M502" s="30" t="s">
        <v>2882</v>
      </c>
      <c r="N502" s="30" t="s">
        <v>2882</v>
      </c>
      <c r="O502" s="29" t="s">
        <v>2883</v>
      </c>
      <c r="P502" s="25" t="s">
        <v>2884</v>
      </c>
      <c r="Q502" s="32" t="n">
        <v>3.79227274992002</v>
      </c>
      <c r="R502" s="32" t="n">
        <v>-60.5127342797463</v>
      </c>
      <c r="S502" s="31" t="s">
        <v>155</v>
      </c>
      <c r="T502" s="33" t="s">
        <v>2885</v>
      </c>
      <c r="U502" s="29" t="n">
        <v>69345000</v>
      </c>
      <c r="V502" s="34" t="s">
        <v>2886</v>
      </c>
      <c r="W502" s="34"/>
      <c r="X502" s="34"/>
      <c r="Y502" s="34"/>
    </row>
    <row r="503" customFormat="false" ht="15" hidden="false" customHeight="true" outlineLevel="0" collapsed="false">
      <c r="A503" s="35" t="s">
        <v>2733</v>
      </c>
      <c r="B503" s="11" t="str">
        <f aca="false">IF(OR(A503="AC",A503="AM",A503="AP",A503="PA",A503="RO",A503="RR",A503="TO"),"Manaus/AM",IF(OR(A503="AL",A503="BA",A503="CE",A503="MA",A503="PB",A503="PE",A503="PI",A503="RN",A503="SE"),"Recife/PE",IF(OR(A503="MT",A503="MS",A503="GO",A503="DF"),"Campo Grande/MS",IF(OR(A503="SC",A503="PR",A503="RS",A503="MG",A503="ES",A503="SP",A503="RJ"),"Curitiba/PR","VERIFICAR UF"))))</f>
        <v>Manaus/AM</v>
      </c>
      <c r="C503" s="26"/>
      <c r="D503" s="27"/>
      <c r="E503" s="37" t="n">
        <f aca="false">IFERROR(INDEX('ANEXO IV - Kits por Polo'!$F$2:$F$615,MATCH($M503&amp;"|"&amp;$K503&amp;"|"&amp;$A503&amp;"|"&amp;$J503,'ANEXO IV - Kits por Polo'!$I$2:$I$615,0)),0)</f>
        <v>2</v>
      </c>
      <c r="F503" s="36" t="n">
        <f aca="false">IFERROR(INDEX('ANEXO IV - Kits por Polo'!$G$2:$G$615,MATCH($M503&amp;"|"&amp;$K503&amp;"|"&amp;$A503&amp;"|"&amp;$J503,'ANEXO IV - Kits por Polo'!$I$2:$I$615,0)),0)</f>
        <v>25791</v>
      </c>
      <c r="G503" s="37" t="s">
        <v>2754</v>
      </c>
      <c r="H503" s="37" t="n">
        <f aca="false">IFERROR(INDEX('ANEXO IV - Kits por Polo'!$H$2:$H$615,MATCH($M503&amp;"|"&amp;$K503&amp;"|"&amp;$A503&amp;"|"&amp;$J503,'ANEXO IV - Kits por Polo'!$I$2:$I$615,0)),0)</f>
        <v>141.18</v>
      </c>
      <c r="I503" s="37" t="n">
        <f aca="false">MAX(F503/1000,H503*0.3)</f>
        <v>42.354</v>
      </c>
      <c r="J503" s="38" t="s">
        <v>2735</v>
      </c>
      <c r="K503" s="39" t="s">
        <v>158</v>
      </c>
      <c r="L503" s="39" t="s">
        <v>159</v>
      </c>
      <c r="M503" s="38" t="s">
        <v>1724</v>
      </c>
      <c r="N503" s="38" t="s">
        <v>1724</v>
      </c>
      <c r="O503" s="37" t="s">
        <v>2887</v>
      </c>
      <c r="P503" s="35" t="s">
        <v>2888</v>
      </c>
      <c r="Q503" s="40" t="n">
        <v>3.93374588962251</v>
      </c>
      <c r="R503" s="40" t="n">
        <v>-59.5969694481574</v>
      </c>
      <c r="S503" s="39" t="s">
        <v>155</v>
      </c>
      <c r="T503" s="41" t="s">
        <v>2889</v>
      </c>
      <c r="U503" s="37" t="n">
        <v>69355000</v>
      </c>
      <c r="V503" s="42" t="s">
        <v>2890</v>
      </c>
      <c r="W503" s="42"/>
      <c r="X503" s="42"/>
      <c r="Y503" s="42"/>
    </row>
    <row r="504" customFormat="false" ht="15" hidden="false" customHeight="true" outlineLevel="0" collapsed="false">
      <c r="A504" s="25" t="s">
        <v>2733</v>
      </c>
      <c r="B504" s="11" t="str">
        <f aca="false">IF(OR(A504="AC",A504="AM",A504="AP",A504="PA",A504="RO",A504="RR",A504="TO"),"Manaus/AM",IF(OR(A504="AL",A504="BA",A504="CE",A504="MA",A504="PB",A504="PE",A504="PI",A504="RN",A504="SE"),"Recife/PE",IF(OR(A504="MT",A504="MS",A504="GO",A504="DF"),"Campo Grande/MS",IF(OR(A504="SC",A504="PR",A504="RS",A504="MG",A504="ES",A504="SP",A504="RJ"),"Curitiba/PR","VERIFICAR UF"))))</f>
        <v>Manaus/AM</v>
      </c>
      <c r="C504" s="26"/>
      <c r="D504" s="27"/>
      <c r="E504" s="29" t="n">
        <f aca="false">IFERROR(INDEX('ANEXO IV - Kits por Polo'!$F$2:$F$615,MATCH($M504&amp;"|"&amp;$K504&amp;"|"&amp;$A504&amp;"|"&amp;$J504,'ANEXO IV - Kits por Polo'!$I$2:$I$615,0)),0)</f>
        <v>4</v>
      </c>
      <c r="F504" s="28" t="n">
        <f aca="false">IFERROR(INDEX('ANEXO IV - Kits por Polo'!$G$2:$G$615,MATCH($M504&amp;"|"&amp;$K504&amp;"|"&amp;$A504&amp;"|"&amp;$J504,'ANEXO IV - Kits por Polo'!$I$2:$I$615,0)),0)</f>
        <v>51583</v>
      </c>
      <c r="G504" s="29" t="s">
        <v>2734</v>
      </c>
      <c r="H504" s="29" t="n">
        <f aca="false">IFERROR(INDEX('ANEXO IV - Kits por Polo'!$H$2:$H$615,MATCH($M504&amp;"|"&amp;$K504&amp;"|"&amp;$A504&amp;"|"&amp;$J504,'ANEXO IV - Kits por Polo'!$I$2:$I$615,0)),0)</f>
        <v>282.36</v>
      </c>
      <c r="I504" s="29" t="n">
        <f aca="false">MAX(F504/1000,H504*0.3)</f>
        <v>84.708</v>
      </c>
      <c r="J504" s="30" t="s">
        <v>2735</v>
      </c>
      <c r="K504" s="31" t="s">
        <v>158</v>
      </c>
      <c r="L504" s="31" t="s">
        <v>159</v>
      </c>
      <c r="M504" s="30" t="s">
        <v>1561</v>
      </c>
      <c r="N504" s="30" t="s">
        <v>1561</v>
      </c>
      <c r="O504" s="29" t="s">
        <v>2891</v>
      </c>
      <c r="P504" s="25" t="s">
        <v>2892</v>
      </c>
      <c r="Q504" s="32" t="n">
        <v>4.13831975867182</v>
      </c>
      <c r="R504" s="32" t="n">
        <v>-61.3425481351018</v>
      </c>
      <c r="S504" s="31" t="s">
        <v>155</v>
      </c>
      <c r="T504" s="33" t="s">
        <v>2893</v>
      </c>
      <c r="U504" s="29" t="n">
        <v>69343000</v>
      </c>
      <c r="V504" s="34" t="s">
        <v>2894</v>
      </c>
      <c r="W504" s="34"/>
      <c r="X504" s="34"/>
      <c r="Y504" s="34"/>
    </row>
    <row r="505" customFormat="false" ht="15" hidden="false" customHeight="true" outlineLevel="0" collapsed="false">
      <c r="A505" s="35" t="s">
        <v>2733</v>
      </c>
      <c r="B505" s="11" t="str">
        <f aca="false">IF(OR(A505="AC",A505="AM",A505="AP",A505="PA",A505="RO",A505="RR",A505="TO"),"Manaus/AM",IF(OR(A505="AL",A505="BA",A505="CE",A505="MA",A505="PB",A505="PE",A505="PI",A505="RN",A505="SE"),"Recife/PE",IF(OR(A505="MT",A505="MS",A505="GO",A505="DF"),"Campo Grande/MS",IF(OR(A505="SC",A505="PR",A505="RS",A505="MG",A505="ES",A505="SP",A505="RJ"),"Curitiba/PR","VERIFICAR UF"))))</f>
        <v>Manaus/AM</v>
      </c>
      <c r="C505" s="26"/>
      <c r="D505" s="27"/>
      <c r="E505" s="37" t="n">
        <f aca="false">IFERROR(INDEX('ANEXO IV - Kits por Polo'!$F$2:$F$615,MATCH($M505&amp;"|"&amp;$K505&amp;"|"&amp;$A505&amp;"|"&amp;$J505,'ANEXO IV - Kits por Polo'!$I$2:$I$615,0)),0)</f>
        <v>30</v>
      </c>
      <c r="F505" s="36" t="n">
        <f aca="false">IFERROR(INDEX('ANEXO IV - Kits por Polo'!$G$2:$G$615,MATCH($M505&amp;"|"&amp;$K505&amp;"|"&amp;$A505&amp;"|"&amp;$J505,'ANEXO IV - Kits por Polo'!$I$2:$I$615,0)),0)</f>
        <v>345318</v>
      </c>
      <c r="G505" s="37" t="s">
        <v>2754</v>
      </c>
      <c r="H505" s="37" t="n">
        <f aca="false">IFERROR(INDEX('ANEXO IV - Kits por Polo'!$H$2:$H$615,MATCH($M505&amp;"|"&amp;$K505&amp;"|"&amp;$A505&amp;"|"&amp;$J505,'ANEXO IV - Kits por Polo'!$I$2:$I$615,0)),0)</f>
        <v>1912.04</v>
      </c>
      <c r="I505" s="37" t="n">
        <f aca="false">MAX(F505/1000,H505*0.3)</f>
        <v>573.612</v>
      </c>
      <c r="J505" s="38" t="s">
        <v>2735</v>
      </c>
      <c r="K505" s="39" t="s">
        <v>158</v>
      </c>
      <c r="L505" s="39" t="s">
        <v>159</v>
      </c>
      <c r="M505" s="38" t="s">
        <v>986</v>
      </c>
      <c r="N505" s="38" t="s">
        <v>2895</v>
      </c>
      <c r="O505" s="37" t="s">
        <v>2896</v>
      </c>
      <c r="P505" s="35" t="s">
        <v>2897</v>
      </c>
      <c r="Q505" s="40" t="n">
        <v>4.17221776979527</v>
      </c>
      <c r="R505" s="40" t="n">
        <v>-60.1333477505315</v>
      </c>
      <c r="S505" s="39" t="s">
        <v>600</v>
      </c>
      <c r="T505" s="41" t="s">
        <v>2898</v>
      </c>
      <c r="U505" s="37" t="n">
        <v>69355000</v>
      </c>
      <c r="V505" s="42" t="s">
        <v>2899</v>
      </c>
      <c r="W505" s="42"/>
      <c r="X505" s="42"/>
      <c r="Y505" s="42"/>
    </row>
    <row r="506" customFormat="false" ht="15" hidden="false" customHeight="true" outlineLevel="0" collapsed="false">
      <c r="A506" s="25" t="s">
        <v>2733</v>
      </c>
      <c r="B506" s="11" t="str">
        <f aca="false">IF(OR(A506="AC",A506="AM",A506="AP",A506="PA",A506="RO",A506="RR",A506="TO"),"Manaus/AM",IF(OR(A506="AL",A506="BA",A506="CE",A506="MA",A506="PB",A506="PE",A506="PI",A506="RN",A506="SE"),"Recife/PE",IF(OR(A506="MT",A506="MS",A506="GO",A506="DF"),"Campo Grande/MS",IF(OR(A506="SC",A506="PR",A506="RS",A506="MG",A506="ES",A506="SP",A506="RJ"),"Curitiba/PR","VERIFICAR UF"))))</f>
        <v>Manaus/AM</v>
      </c>
      <c r="C506" s="26"/>
      <c r="D506" s="27"/>
      <c r="E506" s="29" t="n">
        <f aca="false">IFERROR(INDEX('ANEXO IV - Kits por Polo'!$F$2:$F$615,MATCH($M506&amp;"|"&amp;$K506&amp;"|"&amp;$A506&amp;"|"&amp;$J506,'ANEXO IV - Kits por Polo'!$I$2:$I$615,0)),0)</f>
        <v>30</v>
      </c>
      <c r="F506" s="28" t="n">
        <f aca="false">IFERROR(INDEX('ANEXO IV - Kits por Polo'!$G$2:$G$615,MATCH($M506&amp;"|"&amp;$K506&amp;"|"&amp;$A506&amp;"|"&amp;$J506,'ANEXO IV - Kits por Polo'!$I$2:$I$615,0)),0)</f>
        <v>351255</v>
      </c>
      <c r="G506" s="29" t="s">
        <v>2771</v>
      </c>
      <c r="H506" s="29" t="n">
        <f aca="false">IFERROR(INDEX('ANEXO IV - Kits por Polo'!$H$2:$H$615,MATCH($M506&amp;"|"&amp;$K506&amp;"|"&amp;$A506&amp;"|"&amp;$J506,'ANEXO IV - Kits por Polo'!$I$2:$I$615,0)),0)</f>
        <v>1941.42</v>
      </c>
      <c r="I506" s="29" t="n">
        <f aca="false">MAX(F506/1000,H506*0.3)</f>
        <v>582.426</v>
      </c>
      <c r="J506" s="30" t="s">
        <v>2735</v>
      </c>
      <c r="K506" s="31" t="s">
        <v>158</v>
      </c>
      <c r="L506" s="31" t="s">
        <v>159</v>
      </c>
      <c r="M506" s="30" t="s">
        <v>2900</v>
      </c>
      <c r="N506" s="30" t="s">
        <v>2900</v>
      </c>
      <c r="O506" s="29" t="s">
        <v>2901</v>
      </c>
      <c r="P506" s="25" t="s">
        <v>2902</v>
      </c>
      <c r="Q506" s="32" t="n">
        <v>4.94286298389386</v>
      </c>
      <c r="R506" s="32" t="n">
        <v>-60.47023785982</v>
      </c>
      <c r="S506" s="31" t="s">
        <v>600</v>
      </c>
      <c r="T506" s="33" t="s">
        <v>2903</v>
      </c>
      <c r="U506" s="29" t="n">
        <v>69358000</v>
      </c>
      <c r="V506" s="34" t="s">
        <v>2904</v>
      </c>
      <c r="W506" s="34"/>
      <c r="X506" s="34"/>
      <c r="Y506" s="34"/>
    </row>
    <row r="507" customFormat="false" ht="15" hidden="false" customHeight="true" outlineLevel="0" collapsed="false">
      <c r="A507" s="35" t="s">
        <v>2733</v>
      </c>
      <c r="B507" s="11" t="str">
        <f aca="false">IF(OR(A507="AC",A507="AM",A507="AP",A507="PA",A507="RO",A507="RR",A507="TO"),"Manaus/AM",IF(OR(A507="AL",A507="BA",A507="CE",A507="MA",A507="PB",A507="PE",A507="PI",A507="RN",A507="SE"),"Recife/PE",IF(OR(A507="MT",A507="MS",A507="GO",A507="DF"),"Campo Grande/MS",IF(OR(A507="SC",A507="PR",A507="RS",A507="MG",A507="ES",A507="SP",A507="RJ"),"Curitiba/PR","VERIFICAR UF"))))</f>
        <v>Manaus/AM</v>
      </c>
      <c r="C507" s="26"/>
      <c r="D507" s="27"/>
      <c r="E507" s="37" t="n">
        <f aca="false">IFERROR(INDEX('ANEXO IV - Kits por Polo'!$F$2:$F$615,MATCH($M507&amp;"|"&amp;$K507&amp;"|"&amp;$A507&amp;"|"&amp;$J507,'ANEXO IV - Kits por Polo'!$I$2:$I$615,0)),0)</f>
        <v>23</v>
      </c>
      <c r="F507" s="36" t="n">
        <f aca="false">IFERROR(INDEX('ANEXO IV - Kits por Polo'!$G$2:$G$615,MATCH($M507&amp;"|"&amp;$K507&amp;"|"&amp;$A507&amp;"|"&amp;$J507,'ANEXO IV - Kits por Polo'!$I$2:$I$615,0)),0)</f>
        <v>255049</v>
      </c>
      <c r="G507" s="37" t="s">
        <v>1052</v>
      </c>
      <c r="H507" s="37" t="n">
        <f aca="false">IFERROR(INDEX('ANEXO IV - Kits por Polo'!$H$2:$H$615,MATCH($M507&amp;"|"&amp;$K507&amp;"|"&amp;$A507&amp;"|"&amp;$J507,'ANEXO IV - Kits por Polo'!$I$2:$I$615,0)),0)</f>
        <v>1417.91</v>
      </c>
      <c r="I507" s="37" t="n">
        <f aca="false">MAX(F507/1000,H507*0.3)</f>
        <v>425.373</v>
      </c>
      <c r="J507" s="38" t="s">
        <v>2735</v>
      </c>
      <c r="K507" s="39" t="s">
        <v>158</v>
      </c>
      <c r="L507" s="39" t="s">
        <v>159</v>
      </c>
      <c r="M507" s="38" t="s">
        <v>2905</v>
      </c>
      <c r="N507" s="38" t="s">
        <v>2906</v>
      </c>
      <c r="O507" s="37" t="s">
        <v>2907</v>
      </c>
      <c r="P507" s="35" t="s">
        <v>2908</v>
      </c>
      <c r="Q507" s="40" t="n">
        <v>3.27156576902723</v>
      </c>
      <c r="R507" s="40" t="n">
        <v>-60.6733852569526</v>
      </c>
      <c r="S507" s="39" t="s">
        <v>155</v>
      </c>
      <c r="T507" s="41" t="s">
        <v>2909</v>
      </c>
      <c r="U507" s="37" t="n">
        <v>69308000</v>
      </c>
      <c r="V507" s="42" t="s">
        <v>2910</v>
      </c>
      <c r="W507" s="42"/>
      <c r="X507" s="42"/>
      <c r="Y507" s="42"/>
    </row>
    <row r="508" customFormat="false" ht="15" hidden="false" customHeight="true" outlineLevel="0" collapsed="false">
      <c r="A508" s="25" t="s">
        <v>2733</v>
      </c>
      <c r="B508" s="11" t="str">
        <f aca="false">IF(OR(A508="AC",A508="AM",A508="AP",A508="PA",A508="RO",A508="RR",A508="TO"),"Manaus/AM",IF(OR(A508="AL",A508="BA",A508="CE",A508="MA",A508="PB",A508="PE",A508="PI",A508="RN",A508="SE"),"Recife/PE",IF(OR(A508="MT",A508="MS",A508="GO",A508="DF"),"Campo Grande/MS",IF(OR(A508="SC",A508="PR",A508="RS",A508="MG",A508="ES",A508="SP",A508="RJ"),"Curitiba/PR","VERIFICAR UF"))))</f>
        <v>Manaus/AM</v>
      </c>
      <c r="C508" s="26"/>
      <c r="D508" s="27"/>
      <c r="E508" s="29" t="n">
        <f aca="false">IFERROR(INDEX('ANEXO IV - Kits por Polo'!$F$2:$F$615,MATCH($M508&amp;"|"&amp;$K508&amp;"|"&amp;$A508&amp;"|"&amp;$J508,'ANEXO IV - Kits por Polo'!$I$2:$I$615,0)),0)</f>
        <v>30</v>
      </c>
      <c r="F508" s="28" t="n">
        <f aca="false">IFERROR(INDEX('ANEXO IV - Kits por Polo'!$G$2:$G$615,MATCH($M508&amp;"|"&amp;$K508&amp;"|"&amp;$A508&amp;"|"&amp;$J508,'ANEXO IV - Kits por Polo'!$I$2:$I$615,0)),0)</f>
        <v>345318</v>
      </c>
      <c r="G508" s="29" t="s">
        <v>2742</v>
      </c>
      <c r="H508" s="29" t="n">
        <f aca="false">IFERROR(INDEX('ANEXO IV - Kits por Polo'!$H$2:$H$615,MATCH($M508&amp;"|"&amp;$K508&amp;"|"&amp;$A508&amp;"|"&amp;$J508,'ANEXO IV - Kits por Polo'!$I$2:$I$615,0)),0)</f>
        <v>1912.04</v>
      </c>
      <c r="I508" s="29" t="n">
        <f aca="false">MAX(F508/1000,H508*0.3)</f>
        <v>573.612</v>
      </c>
      <c r="J508" s="30" t="s">
        <v>2735</v>
      </c>
      <c r="K508" s="31" t="s">
        <v>158</v>
      </c>
      <c r="L508" s="31" t="s">
        <v>159</v>
      </c>
      <c r="M508" s="30" t="s">
        <v>2911</v>
      </c>
      <c r="N508" s="30" t="s">
        <v>2911</v>
      </c>
      <c r="O508" s="29" t="s">
        <v>2912</v>
      </c>
      <c r="P508" s="25" t="s">
        <v>2913</v>
      </c>
      <c r="Q508" s="32" t="n">
        <v>4.4145632480582</v>
      </c>
      <c r="R508" s="32" t="n">
        <v>-61.1611590406232</v>
      </c>
      <c r="S508" s="31" t="s">
        <v>155</v>
      </c>
      <c r="T508" s="33" t="s">
        <v>2914</v>
      </c>
      <c r="U508" s="29" t="n">
        <v>69345000</v>
      </c>
      <c r="V508" s="34" t="s">
        <v>2915</v>
      </c>
      <c r="W508" s="34"/>
      <c r="X508" s="34"/>
      <c r="Y508" s="34"/>
    </row>
    <row r="509" customFormat="false" ht="15" hidden="false" customHeight="true" outlineLevel="0" collapsed="false">
      <c r="A509" s="35" t="s">
        <v>2733</v>
      </c>
      <c r="B509" s="11" t="str">
        <f aca="false">IF(OR(A509="AC",A509="AM",A509="AP",A509="PA",A509="RO",A509="RR",A509="TO"),"Manaus/AM",IF(OR(A509="AL",A509="BA",A509="CE",A509="MA",A509="PB",A509="PE",A509="PI",A509="RN",A509="SE"),"Recife/PE",IF(OR(A509="MT",A509="MS",A509="GO",A509="DF"),"Campo Grande/MS",IF(OR(A509="SC",A509="PR",A509="RS",A509="MG",A509="ES",A509="SP",A509="RJ"),"Curitiba/PR","VERIFICAR UF"))))</f>
        <v>Manaus/AM</v>
      </c>
      <c r="C509" s="26"/>
      <c r="D509" s="27"/>
      <c r="E509" s="37" t="n">
        <f aca="false">IFERROR(INDEX('ANEXO IV - Kits por Polo'!$F$2:$F$615,MATCH($M509&amp;"|"&amp;$K509&amp;"|"&amp;$A509&amp;"|"&amp;$J509,'ANEXO IV - Kits por Polo'!$I$2:$I$615,0)),0)</f>
        <v>34</v>
      </c>
      <c r="F509" s="36" t="n">
        <f aca="false">IFERROR(INDEX('ANEXO IV - Kits por Polo'!$G$2:$G$615,MATCH($M509&amp;"|"&amp;$K509&amp;"|"&amp;$A509&amp;"|"&amp;$J509,'ANEXO IV - Kits por Polo'!$I$2:$I$615,0)),0)</f>
        <v>408773</v>
      </c>
      <c r="G509" s="37" t="s">
        <v>2754</v>
      </c>
      <c r="H509" s="37" t="n">
        <f aca="false">IFERROR(INDEX('ANEXO IV - Kits por Polo'!$H$2:$H$615,MATCH($M509&amp;"|"&amp;$K509&amp;"|"&amp;$A509&amp;"|"&amp;$J509,'ANEXO IV - Kits por Polo'!$I$2:$I$615,0)),0)</f>
        <v>2253.16</v>
      </c>
      <c r="I509" s="37" t="n">
        <f aca="false">MAX(F509/1000,H509*0.3)</f>
        <v>675.948</v>
      </c>
      <c r="J509" s="38" t="s">
        <v>2735</v>
      </c>
      <c r="K509" s="39" t="s">
        <v>158</v>
      </c>
      <c r="L509" s="39" t="s">
        <v>159</v>
      </c>
      <c r="M509" s="38" t="s">
        <v>752</v>
      </c>
      <c r="N509" s="38" t="s">
        <v>752</v>
      </c>
      <c r="O509" s="37" t="s">
        <v>2916</v>
      </c>
      <c r="P509" s="35" t="s">
        <v>2917</v>
      </c>
      <c r="Q509" s="40" t="n">
        <v>3.96052103309242</v>
      </c>
      <c r="R509" s="40" t="n">
        <v>-60.4392176298093</v>
      </c>
      <c r="S509" s="39" t="s">
        <v>155</v>
      </c>
      <c r="T509" s="41" t="s">
        <v>2918</v>
      </c>
      <c r="U509" s="37" t="n">
        <v>69355000</v>
      </c>
      <c r="V509" s="42" t="s">
        <v>2919</v>
      </c>
      <c r="W509" s="42"/>
      <c r="X509" s="42"/>
      <c r="Y509" s="42"/>
    </row>
    <row r="510" customFormat="false" ht="15" hidden="false" customHeight="true" outlineLevel="0" collapsed="false">
      <c r="A510" s="25" t="s">
        <v>2733</v>
      </c>
      <c r="B510" s="11" t="str">
        <f aca="false">IF(OR(A510="AC",A510="AM",A510="AP",A510="PA",A510="RO",A510="RR",A510="TO"),"Manaus/AM",IF(OR(A510="AL",A510="BA",A510="CE",A510="MA",A510="PB",A510="PE",A510="PI",A510="RN",A510="SE"),"Recife/PE",IF(OR(A510="MT",A510="MS",A510="GO",A510="DF"),"Campo Grande/MS",IF(OR(A510="SC",A510="PR",A510="RS",A510="MG",A510="ES",A510="SP",A510="RJ"),"Curitiba/PR","VERIFICAR UF"))))</f>
        <v>Manaus/AM</v>
      </c>
      <c r="C510" s="26"/>
      <c r="D510" s="27"/>
      <c r="E510" s="29" t="n">
        <f aca="false">IFERROR(INDEX('ANEXO IV - Kits por Polo'!$F$2:$F$615,MATCH($M510&amp;"|"&amp;$K510&amp;"|"&amp;$A510&amp;"|"&amp;$J510,'ANEXO IV - Kits por Polo'!$I$2:$I$615,0)),0)</f>
        <v>0</v>
      </c>
      <c r="F510" s="29" t="n">
        <f aca="false">IFERROR(INDEX('ANEXO IV - Kits por Polo'!$G$2:$G$615,MATCH($M510&amp;"|"&amp;$K510&amp;"|"&amp;$A510&amp;"|"&amp;$J510,'ANEXO IV - Kits por Polo'!$I$2:$I$615,0)),0)</f>
        <v>0</v>
      </c>
      <c r="G510" s="29" t="s">
        <v>2809</v>
      </c>
      <c r="H510" s="29" t="n">
        <f aca="false">IFERROR(INDEX('ANEXO IV - Kits por Polo'!$H$2:$H$615,MATCH($M510&amp;"|"&amp;$K510&amp;"|"&amp;$A510&amp;"|"&amp;$J510,'ANEXO IV - Kits por Polo'!$I$2:$I$615,0)),0)</f>
        <v>0</v>
      </c>
      <c r="I510" s="29" t="n">
        <f aca="false">MAX(F510/1000,H510*0.3)</f>
        <v>0</v>
      </c>
      <c r="J510" s="30" t="s">
        <v>2735</v>
      </c>
      <c r="K510" s="31" t="s">
        <v>543</v>
      </c>
      <c r="L510" s="31" t="s">
        <v>712</v>
      </c>
      <c r="M510" s="30" t="s">
        <v>2920</v>
      </c>
      <c r="N510" s="30" t="s">
        <v>2921</v>
      </c>
      <c r="O510" s="29" t="s">
        <v>2922</v>
      </c>
      <c r="P510" s="25" t="s">
        <v>2923</v>
      </c>
      <c r="Q510" s="32" t="n">
        <v>2.67421073904134</v>
      </c>
      <c r="R510" s="32" t="n">
        <v>-60.5844028010762</v>
      </c>
      <c r="S510" s="31" t="s">
        <v>155</v>
      </c>
      <c r="T510" s="33" t="s">
        <v>2924</v>
      </c>
      <c r="U510" s="29" t="n">
        <v>69390000</v>
      </c>
      <c r="V510" s="34" t="s">
        <v>2925</v>
      </c>
      <c r="W510" s="34"/>
      <c r="X510" s="34"/>
      <c r="Y510" s="34"/>
    </row>
    <row r="511" customFormat="false" ht="15" hidden="false" customHeight="true" outlineLevel="0" collapsed="false">
      <c r="A511" s="35" t="s">
        <v>2733</v>
      </c>
      <c r="B511" s="11" t="str">
        <f aca="false">IF(OR(A511="AC",A511="AM",A511="AP",A511="PA",A511="RO",A511="RR",A511="TO"),"Manaus/AM",IF(OR(A511="AL",A511="BA",A511="CE",A511="MA",A511="PB",A511="PE",A511="PI",A511="RN",A511="SE"),"Recife/PE",IF(OR(A511="MT",A511="MS",A511="GO",A511="DF"),"Campo Grande/MS",IF(OR(A511="SC",A511="PR",A511="RS",A511="MG",A511="ES",A511="SP",A511="RJ"),"Curitiba/PR","VERIFICAR UF"))))</f>
        <v>Manaus/AM</v>
      </c>
      <c r="C511" s="26"/>
      <c r="D511" s="27"/>
      <c r="E511" s="37" t="n">
        <f aca="false">IFERROR(INDEX('ANEXO IV - Kits por Polo'!$F$2:$F$615,MATCH($M511&amp;"|"&amp;$K511&amp;"|"&amp;$A511&amp;"|"&amp;$J511,'ANEXO IV - Kits por Polo'!$I$2:$I$615,0)),0)</f>
        <v>33</v>
      </c>
      <c r="F511" s="36" t="n">
        <f aca="false">IFERROR(INDEX('ANEXO IV - Kits por Polo'!$G$2:$G$615,MATCH($M511&amp;"|"&amp;$K511&amp;"|"&amp;$A511&amp;"|"&amp;$J511,'ANEXO IV - Kits por Polo'!$I$2:$I$615,0)),0)</f>
        <v>378069</v>
      </c>
      <c r="G511" s="37" t="s">
        <v>2754</v>
      </c>
      <c r="H511" s="37" t="n">
        <f aca="false">IFERROR(INDEX('ANEXO IV - Kits por Polo'!$H$2:$H$615,MATCH($M511&amp;"|"&amp;$K511&amp;"|"&amp;$A511&amp;"|"&amp;$J511,'ANEXO IV - Kits por Polo'!$I$2:$I$615,0)),0)</f>
        <v>2094.43</v>
      </c>
      <c r="I511" s="37" t="n">
        <f aca="false">MAX(F511/1000,H511*0.3)</f>
        <v>628.329</v>
      </c>
      <c r="J511" s="38" t="s">
        <v>2735</v>
      </c>
      <c r="K511" s="39" t="s">
        <v>158</v>
      </c>
      <c r="L511" s="39" t="s">
        <v>159</v>
      </c>
      <c r="M511" s="38" t="s">
        <v>2926</v>
      </c>
      <c r="N511" s="38" t="s">
        <v>2927</v>
      </c>
      <c r="O511" s="37" t="s">
        <v>2928</v>
      </c>
      <c r="P511" s="35" t="s">
        <v>2929</v>
      </c>
      <c r="Q511" s="40" t="n">
        <v>4.12197669315394</v>
      </c>
      <c r="R511" s="40" t="n">
        <v>-60.3611760360004</v>
      </c>
      <c r="S511" s="39" t="s">
        <v>155</v>
      </c>
      <c r="T511" s="41" t="s">
        <v>2930</v>
      </c>
      <c r="U511" s="37" t="n">
        <v>69355000</v>
      </c>
      <c r="V511" s="42" t="s">
        <v>2931</v>
      </c>
      <c r="W511" s="42"/>
      <c r="X511" s="42"/>
      <c r="Y511" s="42"/>
    </row>
    <row r="512" customFormat="false" ht="15" hidden="false" customHeight="true" outlineLevel="0" collapsed="false">
      <c r="A512" s="25" t="s">
        <v>2733</v>
      </c>
      <c r="B512" s="11" t="str">
        <f aca="false">IF(OR(A512="AC",A512="AM",A512="AP",A512="PA",A512="RO",A512="RR",A512="TO"),"Manaus/AM",IF(OR(A512="AL",A512="BA",A512="CE",A512="MA",A512="PB",A512="PE",A512="PI",A512="RN",A512="SE"),"Recife/PE",IF(OR(A512="MT",A512="MS",A512="GO",A512="DF"),"Campo Grande/MS",IF(OR(A512="SC",A512="PR",A512="RS",A512="MG",A512="ES",A512="SP",A512="RJ"),"Curitiba/PR","VERIFICAR UF"))))</f>
        <v>Manaus/AM</v>
      </c>
      <c r="C512" s="26"/>
      <c r="D512" s="27"/>
      <c r="E512" s="29" t="n">
        <f aca="false">IFERROR(INDEX('ANEXO IV - Kits por Polo'!$F$2:$F$615,MATCH($M512&amp;"|"&amp;$K512&amp;"|"&amp;$A512&amp;"|"&amp;$J512,'ANEXO IV - Kits por Polo'!$I$2:$I$615,0)),0)</f>
        <v>29</v>
      </c>
      <c r="F512" s="28" t="n">
        <f aca="false">IFERROR(INDEX('ANEXO IV - Kits por Polo'!$G$2:$G$615,MATCH($M512&amp;"|"&amp;$K512&amp;"|"&amp;$A512&amp;"|"&amp;$J512,'ANEXO IV - Kits por Polo'!$I$2:$I$615,0)),0)</f>
        <v>326487</v>
      </c>
      <c r="G512" s="29" t="s">
        <v>2734</v>
      </c>
      <c r="H512" s="29" t="n">
        <f aca="false">IFERROR(INDEX('ANEXO IV - Kits por Polo'!$H$2:$H$615,MATCH($M512&amp;"|"&amp;$K512&amp;"|"&amp;$A512&amp;"|"&amp;$J512,'ANEXO IV - Kits por Polo'!$I$2:$I$615,0)),0)</f>
        <v>1812.07</v>
      </c>
      <c r="I512" s="29" t="n">
        <f aca="false">MAX(F512/1000,H512*0.3)</f>
        <v>543.621</v>
      </c>
      <c r="J512" s="30" t="s">
        <v>2735</v>
      </c>
      <c r="K512" s="31" t="s">
        <v>158</v>
      </c>
      <c r="L512" s="31" t="s">
        <v>159</v>
      </c>
      <c r="M512" s="30" t="s">
        <v>2932</v>
      </c>
      <c r="N512" s="30" t="s">
        <v>2932</v>
      </c>
      <c r="O512" s="29" t="s">
        <v>2933</v>
      </c>
      <c r="P512" s="25" t="s">
        <v>2934</v>
      </c>
      <c r="Q512" s="32" t="n">
        <v>3.64475971806999</v>
      </c>
      <c r="R512" s="32" t="n">
        <v>-60.9759167017013</v>
      </c>
      <c r="S512" s="31" t="s">
        <v>155</v>
      </c>
      <c r="T512" s="33" t="s">
        <v>2935</v>
      </c>
      <c r="U512" s="29" t="n">
        <v>69343000</v>
      </c>
      <c r="V512" s="34" t="s">
        <v>2936</v>
      </c>
      <c r="W512" s="34"/>
      <c r="X512" s="34"/>
      <c r="Y512" s="34"/>
    </row>
    <row r="513" customFormat="false" ht="15" hidden="false" customHeight="true" outlineLevel="0" collapsed="false">
      <c r="A513" s="35" t="s">
        <v>2733</v>
      </c>
      <c r="B513" s="11" t="str">
        <f aca="false">IF(OR(A513="AC",A513="AM",A513="AP",A513="PA",A513="RO",A513="RR",A513="TO"),"Manaus/AM",IF(OR(A513="AL",A513="BA",A513="CE",A513="MA",A513="PB",A513="PE",A513="PI",A513="RN",A513="SE"),"Recife/PE",IF(OR(A513="MT",A513="MS",A513="GO",A513="DF"),"Campo Grande/MS",IF(OR(A513="SC",A513="PR",A513="RS",A513="MG",A513="ES",A513="SP",A513="RJ"),"Curitiba/PR","VERIFICAR UF"))))</f>
        <v>Manaus/AM</v>
      </c>
      <c r="C513" s="26"/>
      <c r="D513" s="27"/>
      <c r="E513" s="37" t="n">
        <f aca="false">IFERROR(INDEX('ANEXO IV - Kits por Polo'!$F$2:$F$615,MATCH($M513&amp;"|"&amp;$K513&amp;"|"&amp;$A513&amp;"|"&amp;$J513,'ANEXO IV - Kits por Polo'!$I$2:$I$615,0)),0)</f>
        <v>24</v>
      </c>
      <c r="F513" s="36" t="n">
        <f aca="false">IFERROR(INDEX('ANEXO IV - Kits por Polo'!$G$2:$G$615,MATCH($M513&amp;"|"&amp;$K513&amp;"|"&amp;$A513&amp;"|"&amp;$J513,'ANEXO IV - Kits por Polo'!$I$2:$I$615,0)),0)</f>
        <v>273880</v>
      </c>
      <c r="G513" s="37" t="s">
        <v>1052</v>
      </c>
      <c r="H513" s="37" t="n">
        <f aca="false">IFERROR(INDEX('ANEXO IV - Kits por Polo'!$H$2:$H$615,MATCH($M513&amp;"|"&amp;$K513&amp;"|"&amp;$A513&amp;"|"&amp;$J513,'ANEXO IV - Kits por Polo'!$I$2:$I$615,0)),0)</f>
        <v>1517.88</v>
      </c>
      <c r="I513" s="37" t="n">
        <f aca="false">MAX(F513/1000,H513*0.3)</f>
        <v>455.364</v>
      </c>
      <c r="J513" s="38" t="s">
        <v>2735</v>
      </c>
      <c r="K513" s="39" t="s">
        <v>158</v>
      </c>
      <c r="L513" s="39" t="s">
        <v>159</v>
      </c>
      <c r="M513" s="38" t="s">
        <v>2937</v>
      </c>
      <c r="N513" s="38" t="s">
        <v>2937</v>
      </c>
      <c r="O513" s="37" t="s">
        <v>2938</v>
      </c>
      <c r="P513" s="35" t="s">
        <v>2939</v>
      </c>
      <c r="Q513" s="40" t="n">
        <v>3.11234095817603</v>
      </c>
      <c r="R513" s="40" t="n">
        <v>-60.5010703401102</v>
      </c>
      <c r="S513" s="39" t="s">
        <v>155</v>
      </c>
      <c r="T513" s="41" t="s">
        <v>2940</v>
      </c>
      <c r="U513" s="37" t="n">
        <v>69301000</v>
      </c>
      <c r="V513" s="42" t="s">
        <v>2941</v>
      </c>
      <c r="W513" s="42"/>
      <c r="X513" s="42"/>
      <c r="Y513" s="42"/>
    </row>
    <row r="514" customFormat="false" ht="15" hidden="false" customHeight="true" outlineLevel="0" collapsed="false">
      <c r="A514" s="25" t="s">
        <v>2733</v>
      </c>
      <c r="B514" s="11" t="str">
        <f aca="false">IF(OR(A514="AC",A514="AM",A514="AP",A514="PA",A514="RO",A514="RR",A514="TO"),"Manaus/AM",IF(OR(A514="AL",A514="BA",A514="CE",A514="MA",A514="PB",A514="PE",A514="PI",A514="RN",A514="SE"),"Recife/PE",IF(OR(A514="MT",A514="MS",A514="GO",A514="DF"),"Campo Grande/MS",IF(OR(A514="SC",A514="PR",A514="RS",A514="MG",A514="ES",A514="SP",A514="RJ"),"Curitiba/PR","VERIFICAR UF"))))</f>
        <v>Manaus/AM</v>
      </c>
      <c r="C514" s="26"/>
      <c r="D514" s="27"/>
      <c r="E514" s="29" t="n">
        <f aca="false">IFERROR(INDEX('ANEXO IV - Kits por Polo'!$F$2:$F$615,MATCH($M514&amp;"|"&amp;$K514&amp;"|"&amp;$A514&amp;"|"&amp;$J514,'ANEXO IV - Kits por Polo'!$I$2:$I$615,0)),0)</f>
        <v>56</v>
      </c>
      <c r="F514" s="28" t="n">
        <f aca="false">IFERROR(INDEX('ANEXO IV - Kits por Polo'!$G$2:$G$615,MATCH($M514&amp;"|"&amp;$K514&amp;"|"&amp;$A514&amp;"|"&amp;$J514,'ANEXO IV - Kits por Polo'!$I$2:$I$615,0)),0)</f>
        <v>656862</v>
      </c>
      <c r="G514" s="29" t="s">
        <v>2771</v>
      </c>
      <c r="H514" s="29" t="n">
        <f aca="false">IFERROR(INDEX('ANEXO IV - Kits por Polo'!$H$2:$H$615,MATCH($M514&amp;"|"&amp;$K514&amp;"|"&amp;$A514&amp;"|"&amp;$J514,'ANEXO IV - Kits por Polo'!$I$2:$I$615,0)),0)</f>
        <v>3629.86</v>
      </c>
      <c r="I514" s="29" t="n">
        <f aca="false">MAX(F514/1000,H514*0.3)</f>
        <v>1088.958</v>
      </c>
      <c r="J514" s="30" t="s">
        <v>2735</v>
      </c>
      <c r="K514" s="31" t="s">
        <v>158</v>
      </c>
      <c r="L514" s="31" t="s">
        <v>159</v>
      </c>
      <c r="M514" s="30" t="s">
        <v>2942</v>
      </c>
      <c r="N514" s="30" t="s">
        <v>2942</v>
      </c>
      <c r="O514" s="29" t="s">
        <v>2943</v>
      </c>
      <c r="P514" s="25" t="s">
        <v>2944</v>
      </c>
      <c r="Q514" s="32" t="n">
        <v>4.63401834558738</v>
      </c>
      <c r="R514" s="32" t="n">
        <v>-60.1774947655976</v>
      </c>
      <c r="S514" s="31" t="s">
        <v>155</v>
      </c>
      <c r="T514" s="33" t="s">
        <v>2945</v>
      </c>
      <c r="U514" s="29" t="n">
        <v>69358000</v>
      </c>
      <c r="V514" s="34" t="s">
        <v>2946</v>
      </c>
      <c r="W514" s="34"/>
      <c r="X514" s="34"/>
      <c r="Y514" s="34"/>
    </row>
    <row r="515" customFormat="false" ht="15" hidden="false" customHeight="true" outlineLevel="0" collapsed="false">
      <c r="A515" s="35" t="s">
        <v>2733</v>
      </c>
      <c r="B515" s="11" t="str">
        <f aca="false">IF(OR(A515="AC",A515="AM",A515="AP",A515="PA",A515="RO",A515="RR",A515="TO"),"Manaus/AM",IF(OR(A515="AL",A515="BA",A515="CE",A515="MA",A515="PB",A515="PE",A515="PI",A515="RN",A515="SE"),"Recife/PE",IF(OR(A515="MT",A515="MS",A515="GO",A515="DF"),"Campo Grande/MS",IF(OR(A515="SC",A515="PR",A515="RS",A515="MG",A515="ES",A515="SP",A515="RJ"),"Curitiba/PR","VERIFICAR UF"))))</f>
        <v>Manaus/AM</v>
      </c>
      <c r="C515" s="26"/>
      <c r="D515" s="27"/>
      <c r="E515" s="37" t="n">
        <f aca="false">IFERROR(INDEX('ANEXO IV - Kits por Polo'!$F$2:$F$615,MATCH($M515&amp;"|"&amp;$K515&amp;"|"&amp;$A515&amp;"|"&amp;$J515,'ANEXO IV - Kits por Polo'!$I$2:$I$615,0)),0)</f>
        <v>1</v>
      </c>
      <c r="F515" s="36" t="n">
        <f aca="false">IFERROR(INDEX('ANEXO IV - Kits por Polo'!$G$2:$G$615,MATCH($M515&amp;"|"&amp;$K515&amp;"|"&amp;$A515&amp;"|"&amp;$J515,'ANEXO IV - Kits por Polo'!$I$2:$I$615,0)),0)</f>
        <v>6960</v>
      </c>
      <c r="G515" s="37" t="s">
        <v>2947</v>
      </c>
      <c r="H515" s="37" t="n">
        <f aca="false">IFERROR(INDEX('ANEXO IV - Kits por Polo'!$H$2:$H$615,MATCH($M515&amp;"|"&amp;$K515&amp;"|"&amp;$A515&amp;"|"&amp;$J515,'ANEXO IV - Kits por Polo'!$I$2:$I$615,0)),0)</f>
        <v>41.21</v>
      </c>
      <c r="I515" s="37" t="n">
        <f aca="false">MAX(F515/1000,H515*0.3)</f>
        <v>12.363</v>
      </c>
      <c r="J515" s="38" t="s">
        <v>1068</v>
      </c>
      <c r="K515" s="39" t="s">
        <v>158</v>
      </c>
      <c r="L515" s="39" t="s">
        <v>159</v>
      </c>
      <c r="M515" s="38" t="s">
        <v>2948</v>
      </c>
      <c r="N515" s="38" t="s">
        <v>2948</v>
      </c>
      <c r="O515" s="37" t="s">
        <v>2949</v>
      </c>
      <c r="P515" s="35" t="s">
        <v>2950</v>
      </c>
      <c r="Q515" s="40" t="n">
        <v>2.00994404209291</v>
      </c>
      <c r="R515" s="40" t="n">
        <v>-61.4708995761503</v>
      </c>
      <c r="S515" s="39" t="s">
        <v>155</v>
      </c>
      <c r="T515" s="41" t="s">
        <v>2951</v>
      </c>
      <c r="U515" s="37" t="n">
        <v>69360000</v>
      </c>
      <c r="V515" s="42" t="s">
        <v>2952</v>
      </c>
      <c r="W515" s="42"/>
      <c r="X515" s="42"/>
      <c r="Y515" s="42"/>
    </row>
    <row r="516" customFormat="false" ht="15" hidden="false" customHeight="true" outlineLevel="0" collapsed="false">
      <c r="A516" s="25" t="s">
        <v>2733</v>
      </c>
      <c r="B516" s="11" t="str">
        <f aca="false">IF(OR(A516="AC",A516="AM",A516="AP",A516="PA",A516="RO",A516="RR",A516="TO"),"Manaus/AM",IF(OR(A516="AL",A516="BA",A516="CE",A516="MA",A516="PB",A516="PE",A516="PI",A516="RN",A516="SE"),"Recife/PE",IF(OR(A516="MT",A516="MS",A516="GO",A516="DF"),"Campo Grande/MS",IF(OR(A516="SC",A516="PR",A516="RS",A516="MG",A516="ES",A516="SP",A516="RJ"),"Curitiba/PR","VERIFICAR UF"))))</f>
        <v>Manaus/AM</v>
      </c>
      <c r="C516" s="26"/>
      <c r="D516" s="27"/>
      <c r="E516" s="29" t="n">
        <f aca="false">IFERROR(INDEX('ANEXO IV - Kits por Polo'!$F$2:$F$615,MATCH($M516&amp;"|"&amp;$K516&amp;"|"&amp;$A516&amp;"|"&amp;$J516,'ANEXO IV - Kits por Polo'!$I$2:$I$615,0)),0)</f>
        <v>11</v>
      </c>
      <c r="F516" s="28" t="n">
        <f aca="false">IFERROR(INDEX('ANEXO IV - Kits por Polo'!$G$2:$G$615,MATCH($M516&amp;"|"&amp;$K516&amp;"|"&amp;$A516&amp;"|"&amp;$J516,'ANEXO IV - Kits por Polo'!$I$2:$I$615,0)),0)</f>
        <v>106236</v>
      </c>
      <c r="G516" s="29" t="s">
        <v>2953</v>
      </c>
      <c r="H516" s="29" t="n">
        <f aca="false">IFERROR(INDEX('ANEXO IV - Kits por Polo'!$H$2:$H$615,MATCH($M516&amp;"|"&amp;$K516&amp;"|"&amp;$A516&amp;"|"&amp;$J516,'ANEXO IV - Kits por Polo'!$I$2:$I$615,0)),0)</f>
        <v>600.21</v>
      </c>
      <c r="I516" s="29" t="n">
        <f aca="false">MAX(F516/1000,H516*0.3)</f>
        <v>180.063</v>
      </c>
      <c r="J516" s="30" t="s">
        <v>1068</v>
      </c>
      <c r="K516" s="31" t="s">
        <v>158</v>
      </c>
      <c r="L516" s="31" t="s">
        <v>159</v>
      </c>
      <c r="M516" s="30" t="s">
        <v>2954</v>
      </c>
      <c r="N516" s="30" t="s">
        <v>2954</v>
      </c>
      <c r="O516" s="29" t="s">
        <v>2955</v>
      </c>
      <c r="P516" s="25" t="s">
        <v>2956</v>
      </c>
      <c r="Q516" s="32" t="n">
        <v>2.37542762407109</v>
      </c>
      <c r="R516" s="32" t="n">
        <v>-63.005802477443</v>
      </c>
      <c r="S516" s="31" t="s">
        <v>600</v>
      </c>
      <c r="T516" s="33" t="s">
        <v>2957</v>
      </c>
      <c r="U516" s="29" t="n">
        <v>69340000</v>
      </c>
      <c r="V516" s="34" t="s">
        <v>2958</v>
      </c>
      <c r="W516" s="34"/>
      <c r="X516" s="34"/>
      <c r="Y516" s="34"/>
    </row>
    <row r="517" customFormat="false" ht="15" hidden="false" customHeight="true" outlineLevel="0" collapsed="false">
      <c r="A517" s="35" t="s">
        <v>2733</v>
      </c>
      <c r="B517" s="11" t="str">
        <f aca="false">IF(OR(A517="AC",A517="AM",A517="AP",A517="PA",A517="RO",A517="RR",A517="TO"),"Manaus/AM",IF(OR(A517="AL",A517="BA",A517="CE",A517="MA",A517="PB",A517="PE",A517="PI",A517="RN",A517="SE"),"Recife/PE",IF(OR(A517="MT",A517="MS",A517="GO",A517="DF"),"Campo Grande/MS",IF(OR(A517="SC",A517="PR",A517="RS",A517="MG",A517="ES",A517="SP",A517="RJ"),"Curitiba/PR","VERIFICAR UF"))))</f>
        <v>Manaus/AM</v>
      </c>
      <c r="C517" s="26"/>
      <c r="D517" s="27"/>
      <c r="E517" s="37" t="n">
        <f aca="false">IFERROR(INDEX('ANEXO IV - Kits por Polo'!$F$2:$F$615,MATCH($M517&amp;"|"&amp;$K517&amp;"|"&amp;$A517&amp;"|"&amp;$J517,'ANEXO IV - Kits por Polo'!$I$2:$I$615,0)),0)</f>
        <v>22</v>
      </c>
      <c r="F517" s="36" t="n">
        <f aca="false">IFERROR(INDEX('ANEXO IV - Kits por Polo'!$G$2:$G$615,MATCH($M517&amp;"|"&amp;$K517&amp;"|"&amp;$A517&amp;"|"&amp;$J517,'ANEXO IV - Kits por Polo'!$I$2:$I$615,0)),0)</f>
        <v>242153</v>
      </c>
      <c r="G517" s="37" t="s">
        <v>2748</v>
      </c>
      <c r="H517" s="37" t="n">
        <f aca="false">IFERROR(INDEX('ANEXO IV - Kits por Polo'!$H$2:$H$615,MATCH($M517&amp;"|"&amp;$K517&amp;"|"&amp;$A517&amp;"|"&amp;$J517,'ANEXO IV - Kits por Polo'!$I$2:$I$615,0)),0)</f>
        <v>1347.32</v>
      </c>
      <c r="I517" s="37" t="n">
        <f aca="false">MAX(F517/1000,H517*0.3)</f>
        <v>404.196</v>
      </c>
      <c r="J517" s="38" t="s">
        <v>1068</v>
      </c>
      <c r="K517" s="39" t="s">
        <v>158</v>
      </c>
      <c r="L517" s="39" t="s">
        <v>159</v>
      </c>
      <c r="M517" s="38" t="s">
        <v>2959</v>
      </c>
      <c r="N517" s="38" t="s">
        <v>2960</v>
      </c>
      <c r="O517" s="37" t="s">
        <v>2961</v>
      </c>
      <c r="P517" s="35" t="s">
        <v>2962</v>
      </c>
      <c r="Q517" s="40" t="n">
        <v>2.75952271234353</v>
      </c>
      <c r="R517" s="40" t="n">
        <v>-62.2230252318235</v>
      </c>
      <c r="S517" s="39" t="s">
        <v>600</v>
      </c>
      <c r="T517" s="41" t="s">
        <v>2963</v>
      </c>
      <c r="U517" s="37" t="n">
        <v>69350000</v>
      </c>
      <c r="V517" s="42" t="s">
        <v>2964</v>
      </c>
      <c r="W517" s="42"/>
      <c r="X517" s="42"/>
      <c r="Y517" s="42"/>
    </row>
    <row r="518" customFormat="false" ht="15" hidden="false" customHeight="true" outlineLevel="0" collapsed="false">
      <c r="A518" s="25" t="s">
        <v>2733</v>
      </c>
      <c r="B518" s="11" t="str">
        <f aca="false">IF(OR(A518="AC",A518="AM",A518="AP",A518="PA",A518="RO",A518="RR",A518="TO"),"Manaus/AM",IF(OR(A518="AL",A518="BA",A518="CE",A518="MA",A518="PB",A518="PE",A518="PI",A518="RN",A518="SE"),"Recife/PE",IF(OR(A518="MT",A518="MS",A518="GO",A518="DF"),"Campo Grande/MS",IF(OR(A518="SC",A518="PR",A518="RS",A518="MG",A518="ES",A518="SP",A518="RJ"),"Curitiba/PR","VERIFICAR UF"))))</f>
        <v>Manaus/AM</v>
      </c>
      <c r="C518" s="26"/>
      <c r="D518" s="27"/>
      <c r="E518" s="29" t="n">
        <f aca="false">IFERROR(INDEX('ANEXO IV - Kits por Polo'!$F$2:$F$615,MATCH($M518&amp;"|"&amp;$K518&amp;"|"&amp;$A518&amp;"|"&amp;$J518,'ANEXO IV - Kits por Polo'!$I$2:$I$615,0)),0)</f>
        <v>12</v>
      </c>
      <c r="F518" s="28" t="n">
        <f aca="false">IFERROR(INDEX('ANEXO IV - Kits por Polo'!$G$2:$G$615,MATCH($M518&amp;"|"&amp;$K518&amp;"|"&amp;$A518&amp;"|"&amp;$J518,'ANEXO IV - Kits por Polo'!$I$2:$I$615,0)),0)</f>
        <v>89452</v>
      </c>
      <c r="G518" s="29" t="s">
        <v>2953</v>
      </c>
      <c r="H518" s="29" t="n">
        <f aca="false">IFERROR(INDEX('ANEXO IV - Kits por Polo'!$H$2:$H$615,MATCH($M518&amp;"|"&amp;$K518&amp;"|"&amp;$A518&amp;"|"&amp;$J518,'ANEXO IV - Kits por Polo'!$I$2:$I$615,0)),0)</f>
        <v>523.9</v>
      </c>
      <c r="I518" s="29" t="n">
        <f aca="false">MAX(F518/1000,H518*0.3)</f>
        <v>157.17</v>
      </c>
      <c r="J518" s="30" t="s">
        <v>1068</v>
      </c>
      <c r="K518" s="31" t="s">
        <v>158</v>
      </c>
      <c r="L518" s="31" t="s">
        <v>159</v>
      </c>
      <c r="M518" s="30" t="s">
        <v>2965</v>
      </c>
      <c r="N518" s="30" t="s">
        <v>2966</v>
      </c>
      <c r="O518" s="29" t="s">
        <v>2967</v>
      </c>
      <c r="P518" s="25" t="s">
        <v>2968</v>
      </c>
      <c r="Q518" s="32" t="n">
        <v>2.50098421942099</v>
      </c>
      <c r="R518" s="32" t="n">
        <v>-61.7665016290315</v>
      </c>
      <c r="S518" s="31" t="s">
        <v>155</v>
      </c>
      <c r="T518" s="33" t="s">
        <v>2969</v>
      </c>
      <c r="U518" s="29" t="n">
        <v>69340000</v>
      </c>
      <c r="V518" s="34" t="s">
        <v>2970</v>
      </c>
      <c r="W518" s="34"/>
      <c r="X518" s="34"/>
      <c r="Y518" s="34"/>
    </row>
    <row r="519" customFormat="false" ht="15" hidden="false" customHeight="true" outlineLevel="0" collapsed="false">
      <c r="A519" s="35" t="s">
        <v>2733</v>
      </c>
      <c r="B519" s="11" t="str">
        <f aca="false">IF(OR(A519="AC",A519="AM",A519="AP",A519="PA",A519="RO",A519="RR",A519="TO"),"Manaus/AM",IF(OR(A519="AL",A519="BA",A519="CE",A519="MA",A519="PB",A519="PE",A519="PI",A519="RN",A519="SE"),"Recife/PE",IF(OR(A519="MT",A519="MS",A519="GO",A519="DF"),"Campo Grande/MS",IF(OR(A519="SC",A519="PR",A519="RS",A519="MG",A519="ES",A519="SP",A519="RJ"),"Curitiba/PR","VERIFICAR UF"))))</f>
        <v>Manaus/AM</v>
      </c>
      <c r="C519" s="26"/>
      <c r="D519" s="27"/>
      <c r="E519" s="37" t="n">
        <f aca="false">IFERROR(INDEX('ANEXO IV - Kits por Polo'!$F$2:$F$615,MATCH($M519&amp;"|"&amp;$K519&amp;"|"&amp;$A519&amp;"|"&amp;$J519,'ANEXO IV - Kits por Polo'!$I$2:$I$615,0)),0)</f>
        <v>0</v>
      </c>
      <c r="F519" s="36" t="n">
        <f aca="false">IFERROR(INDEX('ANEXO IV - Kits por Polo'!$G$2:$G$615,MATCH($M519&amp;"|"&amp;$K519&amp;"|"&amp;$A519&amp;"|"&amp;$J519,'ANEXO IV - Kits por Polo'!$I$2:$I$615,0)),0)</f>
        <v>0</v>
      </c>
      <c r="G519" s="37" t="s">
        <v>2748</v>
      </c>
      <c r="H519" s="37" t="n">
        <f aca="false">IFERROR(INDEX('ANEXO IV - Kits por Polo'!$H$2:$H$615,MATCH($M519&amp;"|"&amp;$K519&amp;"|"&amp;$A519&amp;"|"&amp;$J519,'ANEXO IV - Kits por Polo'!$I$2:$I$615,0)),0)</f>
        <v>0</v>
      </c>
      <c r="I519" s="37" t="n">
        <f aca="false">MAX(F519/1000,H519*0.3)</f>
        <v>0</v>
      </c>
      <c r="J519" s="38" t="s">
        <v>1068</v>
      </c>
      <c r="K519" s="39" t="s">
        <v>158</v>
      </c>
      <c r="L519" s="39" t="s">
        <v>159</v>
      </c>
      <c r="M519" s="38" t="s">
        <v>2971</v>
      </c>
      <c r="N519" s="38" t="s">
        <v>2972</v>
      </c>
      <c r="O519" s="37" t="s">
        <v>2973</v>
      </c>
      <c r="P519" s="35" t="s">
        <v>2974</v>
      </c>
      <c r="Q519" s="40" t="n">
        <v>3.15892113472848</v>
      </c>
      <c r="R519" s="40" t="n">
        <v>-63.7790849283312</v>
      </c>
      <c r="S519" s="39" t="s">
        <v>600</v>
      </c>
      <c r="T519" s="41" t="s">
        <v>2975</v>
      </c>
      <c r="U519" s="37" t="n">
        <v>69350000</v>
      </c>
      <c r="V519" s="42" t="s">
        <v>2976</v>
      </c>
      <c r="W519" s="42"/>
      <c r="X519" s="42"/>
      <c r="Y519" s="42"/>
    </row>
    <row r="520" customFormat="false" ht="15" hidden="false" customHeight="true" outlineLevel="0" collapsed="false">
      <c r="A520" s="25" t="s">
        <v>2733</v>
      </c>
      <c r="B520" s="11" t="str">
        <f aca="false">IF(OR(A520="AC",A520="AM",A520="AP",A520="PA",A520="RO",A520="RR",A520="TO"),"Manaus/AM",IF(OR(A520="AL",A520="BA",A520="CE",A520="MA",A520="PB",A520="PE",A520="PI",A520="RN",A520="SE"),"Recife/PE",IF(OR(A520="MT",A520="MS",A520="GO",A520="DF"),"Campo Grande/MS",IF(OR(A520="SC",A520="PR",A520="RS",A520="MG",A520="ES",A520="SP",A520="RJ"),"Curitiba/PR","VERIFICAR UF"))))</f>
        <v>Manaus/AM</v>
      </c>
      <c r="C520" s="26"/>
      <c r="D520" s="27"/>
      <c r="E520" s="29" t="n">
        <f aca="false">IFERROR(INDEX('ANEXO IV - Kits por Polo'!$F$2:$F$615,MATCH($M520&amp;"|"&amp;$K520&amp;"|"&amp;$A520&amp;"|"&amp;$J520,'ANEXO IV - Kits por Polo'!$I$2:$I$615,0)),0)</f>
        <v>112</v>
      </c>
      <c r="F520" s="28" t="n">
        <f aca="false">IFERROR(INDEX('ANEXO IV - Kits por Polo'!$G$2:$G$615,MATCH($M520&amp;"|"&amp;$K520&amp;"|"&amp;$A520&amp;"|"&amp;$J520,'ANEXO IV - Kits por Polo'!$I$2:$I$615,0)),0)</f>
        <v>1084579</v>
      </c>
      <c r="G520" s="29" t="s">
        <v>2734</v>
      </c>
      <c r="H520" s="29" t="n">
        <f aca="false">IFERROR(INDEX('ANEXO IV - Kits por Polo'!$H$2:$H$615,MATCH($M520&amp;"|"&amp;$K520&amp;"|"&amp;$A520&amp;"|"&amp;$J520,'ANEXO IV - Kits por Polo'!$I$2:$I$615,0)),0)</f>
        <v>6095.96</v>
      </c>
      <c r="I520" s="29" t="n">
        <f aca="false">MAX(F520/1000,H520*0.3)</f>
        <v>1828.788</v>
      </c>
      <c r="J520" s="30" t="s">
        <v>1068</v>
      </c>
      <c r="K520" s="31" t="s">
        <v>158</v>
      </c>
      <c r="L520" s="31" t="s">
        <v>159</v>
      </c>
      <c r="M520" s="30" t="s">
        <v>2977</v>
      </c>
      <c r="N520" s="30" t="s">
        <v>2977</v>
      </c>
      <c r="O520" s="29" t="s">
        <v>2978</v>
      </c>
      <c r="P520" s="25" t="s">
        <v>2979</v>
      </c>
      <c r="Q520" s="32" t="n">
        <v>4.00266938109678</v>
      </c>
      <c r="R520" s="32" t="n">
        <v>-64.4891040666922</v>
      </c>
      <c r="S520" s="31" t="s">
        <v>600</v>
      </c>
      <c r="T520" s="33" t="s">
        <v>2980</v>
      </c>
      <c r="U520" s="29" t="n">
        <v>69343000</v>
      </c>
      <c r="V520" s="34" t="s">
        <v>2981</v>
      </c>
      <c r="W520" s="34"/>
      <c r="X520" s="34"/>
      <c r="Y520" s="34"/>
    </row>
    <row r="521" customFormat="false" ht="15" hidden="false" customHeight="true" outlineLevel="0" collapsed="false">
      <c r="A521" s="35" t="s">
        <v>2733</v>
      </c>
      <c r="B521" s="11" t="str">
        <f aca="false">IF(OR(A521="AC",A521="AM",A521="AP",A521="PA",A521="RO",A521="RR",A521="TO"),"Manaus/AM",IF(OR(A521="AL",A521="BA",A521="CE",A521="MA",A521="PB",A521="PE",A521="PI",A521="RN",A521="SE"),"Recife/PE",IF(OR(A521="MT",A521="MS",A521="GO",A521="DF"),"Campo Grande/MS",IF(OR(A521="SC",A521="PR",A521="RS",A521="MG",A521="ES",A521="SP",A521="RJ"),"Curitiba/PR","VERIFICAR UF"))))</f>
        <v>Manaus/AM</v>
      </c>
      <c r="C521" s="26"/>
      <c r="D521" s="27"/>
      <c r="E521" s="37" t="n">
        <f aca="false">IFERROR(INDEX('ANEXO IV - Kits por Polo'!$F$2:$F$615,MATCH($M521&amp;"|"&amp;$K521&amp;"|"&amp;$A521&amp;"|"&amp;$J521,'ANEXO IV - Kits por Polo'!$I$2:$I$615,0)),0)</f>
        <v>8</v>
      </c>
      <c r="F521" s="36" t="n">
        <f aca="false">IFERROR(INDEX('ANEXO IV - Kits por Polo'!$G$2:$G$615,MATCH($M521&amp;"|"&amp;$K521&amp;"|"&amp;$A521&amp;"|"&amp;$J521,'ANEXO IV - Kits por Polo'!$I$2:$I$615,0)),0)</f>
        <v>79421</v>
      </c>
      <c r="G521" s="37" t="s">
        <v>2947</v>
      </c>
      <c r="H521" s="37" t="n">
        <f aca="false">IFERROR(INDEX('ANEXO IV - Kits por Polo'!$H$2:$H$615,MATCH($M521&amp;"|"&amp;$K521&amp;"|"&amp;$A521&amp;"|"&amp;$J521,'ANEXO IV - Kits por Polo'!$I$2:$I$615,0)),0)</f>
        <v>447.2</v>
      </c>
      <c r="I521" s="37" t="n">
        <f aca="false">MAX(F521/1000,H521*0.3)</f>
        <v>134.16</v>
      </c>
      <c r="J521" s="38" t="s">
        <v>1068</v>
      </c>
      <c r="K521" s="39" t="s">
        <v>158</v>
      </c>
      <c r="L521" s="39" t="s">
        <v>159</v>
      </c>
      <c r="M521" s="38" t="s">
        <v>2982</v>
      </c>
      <c r="N521" s="38" t="s">
        <v>2982</v>
      </c>
      <c r="O521" s="37" t="s">
        <v>2983</v>
      </c>
      <c r="P521" s="35" t="s">
        <v>2984</v>
      </c>
      <c r="Q521" s="40" t="n">
        <v>1.07209616725549</v>
      </c>
      <c r="R521" s="40" t="n">
        <v>-62.1749645938803</v>
      </c>
      <c r="S521" s="39" t="s">
        <v>600</v>
      </c>
      <c r="T521" s="41" t="s">
        <v>2985</v>
      </c>
      <c r="U521" s="37" t="n">
        <v>69360000</v>
      </c>
      <c r="V521" s="42" t="s">
        <v>2986</v>
      </c>
      <c r="W521" s="42"/>
      <c r="X521" s="42"/>
      <c r="Y521" s="42"/>
    </row>
    <row r="522" customFormat="false" ht="15" hidden="false" customHeight="true" outlineLevel="0" collapsed="false">
      <c r="A522" s="25" t="s">
        <v>2733</v>
      </c>
      <c r="B522" s="11" t="str">
        <f aca="false">IF(OR(A522="AC",A522="AM",A522="AP",A522="PA",A522="RO",A522="RR",A522="TO"),"Manaus/AM",IF(OR(A522="AL",A522="BA",A522="CE",A522="MA",A522="PB",A522="PE",A522="PI",A522="RN",A522="SE"),"Recife/PE",IF(OR(A522="MT",A522="MS",A522="GO",A522="DF"),"Campo Grande/MS",IF(OR(A522="SC",A522="PR",A522="RS",A522="MG",A522="ES",A522="SP",A522="RJ"),"Curitiba/PR","VERIFICAR UF"))))</f>
        <v>Manaus/AM</v>
      </c>
      <c r="C522" s="26"/>
      <c r="D522" s="27"/>
      <c r="E522" s="29" t="n">
        <f aca="false">IFERROR(INDEX('ANEXO IV - Kits por Polo'!$F$2:$F$615,MATCH($M522&amp;"|"&amp;$K522&amp;"|"&amp;$A522&amp;"|"&amp;$J522,'ANEXO IV - Kits por Polo'!$I$2:$I$615,0)),0)</f>
        <v>13</v>
      </c>
      <c r="F522" s="28" t="n">
        <f aca="false">IFERROR(INDEX('ANEXO IV - Kits por Polo'!$G$2:$G$615,MATCH($M522&amp;"|"&amp;$K522&amp;"|"&amp;$A522&amp;"|"&amp;$J522,'ANEXO IV - Kits por Polo'!$I$2:$I$615,0)),0)</f>
        <v>135029</v>
      </c>
      <c r="G522" s="29" t="s">
        <v>2748</v>
      </c>
      <c r="H522" s="29" t="n">
        <f aca="false">IFERROR(INDEX('ANEXO IV - Kits por Polo'!$H$2:$H$615,MATCH($M522&amp;"|"&amp;$K522&amp;"|"&amp;$A522&amp;"|"&amp;$J522,'ANEXO IV - Kits por Polo'!$I$2:$I$615,0)),0)</f>
        <v>764.01</v>
      </c>
      <c r="I522" s="29" t="n">
        <f aca="false">MAX(F522/1000,H522*0.3)</f>
        <v>229.203</v>
      </c>
      <c r="J522" s="30" t="s">
        <v>1068</v>
      </c>
      <c r="K522" s="31" t="s">
        <v>158</v>
      </c>
      <c r="L522" s="31" t="s">
        <v>159</v>
      </c>
      <c r="M522" s="30" t="s">
        <v>2987</v>
      </c>
      <c r="N522" s="30" t="s">
        <v>2987</v>
      </c>
      <c r="O522" s="29" t="s">
        <v>2988</v>
      </c>
      <c r="P522" s="25" t="s">
        <v>2989</v>
      </c>
      <c r="Q522" s="32" t="n">
        <v>2.73438423281519</v>
      </c>
      <c r="R522" s="32" t="n">
        <v>-62.0172461834108</v>
      </c>
      <c r="S522" s="31" t="s">
        <v>600</v>
      </c>
      <c r="T522" s="33" t="s">
        <v>2990</v>
      </c>
      <c r="U522" s="29" t="n">
        <v>69350000</v>
      </c>
      <c r="V522" s="34" t="s">
        <v>2991</v>
      </c>
      <c r="W522" s="34"/>
      <c r="X522" s="34"/>
      <c r="Y522" s="34"/>
    </row>
    <row r="523" customFormat="false" ht="15" hidden="false" customHeight="true" outlineLevel="0" collapsed="false">
      <c r="A523" s="35" t="s">
        <v>2733</v>
      </c>
      <c r="B523" s="11" t="str">
        <f aca="false">IF(OR(A523="AC",A523="AM",A523="AP",A523="PA",A523="RO",A523="RR",A523="TO"),"Manaus/AM",IF(OR(A523="AL",A523="BA",A523="CE",A523="MA",A523="PB",A523="PE",A523="PI",A523="RN",A523="SE"),"Recife/PE",IF(OR(A523="MT",A523="MS",A523="GO",A523="DF"),"Campo Grande/MS",IF(OR(A523="SC",A523="PR",A523="RS",A523="MG",A523="ES",A523="SP",A523="RJ"),"Curitiba/PR","VERIFICAR UF"))))</f>
        <v>Manaus/AM</v>
      </c>
      <c r="C523" s="26"/>
      <c r="D523" s="27"/>
      <c r="E523" s="37" t="n">
        <f aca="false">IFERROR(INDEX('ANEXO IV - Kits por Polo'!$F$2:$F$615,MATCH($M523&amp;"|"&amp;$K523&amp;"|"&amp;$A523&amp;"|"&amp;$J523,'ANEXO IV - Kits por Polo'!$I$2:$I$615,0)),0)</f>
        <v>107</v>
      </c>
      <c r="F523" s="36" t="n">
        <f aca="false">IFERROR(INDEX('ANEXO IV - Kits por Polo'!$G$2:$G$615,MATCH($M523&amp;"|"&amp;$K523&amp;"|"&amp;$A523&amp;"|"&amp;$J523,'ANEXO IV - Kits por Polo'!$I$2:$I$615,0)),0)</f>
        <v>800316</v>
      </c>
      <c r="G523" s="37" t="s">
        <v>1052</v>
      </c>
      <c r="H523" s="37" t="n">
        <f aca="false">IFERROR(INDEX('ANEXO IV - Kits por Polo'!$H$2:$H$615,MATCH($M523&amp;"|"&amp;$K523&amp;"|"&amp;$A523&amp;"|"&amp;$J523,'ANEXO IV - Kits por Polo'!$I$2:$I$615,0)),0)</f>
        <v>4678.58</v>
      </c>
      <c r="I523" s="37" t="n">
        <f aca="false">MAX(F523/1000,H523*0.3)</f>
        <v>1403.574</v>
      </c>
      <c r="J523" s="38" t="s">
        <v>1068</v>
      </c>
      <c r="K523" s="39" t="s">
        <v>187</v>
      </c>
      <c r="L523" s="39" t="s">
        <v>187</v>
      </c>
      <c r="M523" s="38" t="s">
        <v>1052</v>
      </c>
      <c r="N523" s="38" t="s">
        <v>2992</v>
      </c>
      <c r="O523" s="29" t="s">
        <v>2993</v>
      </c>
      <c r="P523" s="35" t="s">
        <v>2994</v>
      </c>
      <c r="Q523" s="40" t="n">
        <v>2.86815337165258</v>
      </c>
      <c r="R523" s="40" t="n">
        <v>-60.707764429609</v>
      </c>
      <c r="S523" s="39" t="s">
        <v>155</v>
      </c>
      <c r="T523" s="41" t="s">
        <v>2995</v>
      </c>
      <c r="U523" s="37" t="n">
        <v>69301970</v>
      </c>
      <c r="V523" s="42" t="s">
        <v>2996</v>
      </c>
      <c r="W523" s="42"/>
      <c r="X523" s="42"/>
      <c r="Y523" s="42"/>
    </row>
    <row r="524" customFormat="false" ht="15" hidden="false" customHeight="true" outlineLevel="0" collapsed="false">
      <c r="A524" s="25" t="s">
        <v>2733</v>
      </c>
      <c r="B524" s="11" t="str">
        <f aca="false">IF(OR(A524="AC",A524="AM",A524="AP",A524="PA",A524="RO",A524="RR",A524="TO"),"Manaus/AM",IF(OR(A524="AL",A524="BA",A524="CE",A524="MA",A524="PB",A524="PE",A524="PI",A524="RN",A524="SE"),"Recife/PE",IF(OR(A524="MT",A524="MS",A524="GO",A524="DF"),"Campo Grande/MS",IF(OR(A524="SC",A524="PR",A524="RS",A524="MG",A524="ES",A524="SP",A524="RJ"),"Curitiba/PR","VERIFICAR UF"))))</f>
        <v>Manaus/AM</v>
      </c>
      <c r="C524" s="26"/>
      <c r="D524" s="27"/>
      <c r="E524" s="29" t="n">
        <f aca="false">IFERROR(INDEX('ANEXO IV - Kits por Polo'!$F$2:$F$615,MATCH($M524&amp;"|"&amp;$K524&amp;"|"&amp;$A524&amp;"|"&amp;$J524,'ANEXO IV - Kits por Polo'!$I$2:$I$615,0)),0)</f>
        <v>8</v>
      </c>
      <c r="F524" s="28" t="n">
        <f aca="false">IFERROR(INDEX('ANEXO IV - Kits por Polo'!$G$2:$G$615,MATCH($M524&amp;"|"&amp;$K524&amp;"|"&amp;$A524&amp;"|"&amp;$J524,'ANEXO IV - Kits por Polo'!$I$2:$I$615,0)),0)</f>
        <v>67549</v>
      </c>
      <c r="G524" s="29" t="s">
        <v>2748</v>
      </c>
      <c r="H524" s="29" t="n">
        <f aca="false">IFERROR(INDEX('ANEXO IV - Kits por Polo'!$H$2:$H$615,MATCH($M524&amp;"|"&amp;$K524&amp;"|"&amp;$A524&amp;"|"&amp;$J524,'ANEXO IV - Kits por Polo'!$I$2:$I$615,0)),0)</f>
        <v>388.44</v>
      </c>
      <c r="I524" s="29" t="n">
        <f aca="false">MAX(F524/1000,H524*0.3)</f>
        <v>116.532</v>
      </c>
      <c r="J524" s="30" t="s">
        <v>1068</v>
      </c>
      <c r="K524" s="31" t="s">
        <v>1077</v>
      </c>
      <c r="L524" s="31" t="s">
        <v>1077</v>
      </c>
      <c r="M524" s="30" t="s">
        <v>2997</v>
      </c>
      <c r="N524" s="30" t="s">
        <v>2998</v>
      </c>
      <c r="O524" s="29" t="s">
        <v>2999</v>
      </c>
      <c r="P524" s="25" t="s">
        <v>3000</v>
      </c>
      <c r="Q524" s="32" t="n">
        <v>3.31883017024903</v>
      </c>
      <c r="R524" s="32" t="n">
        <v>-63.2479565982548</v>
      </c>
      <c r="S524" s="31" t="s">
        <v>600</v>
      </c>
      <c r="T524" s="33" t="s">
        <v>3001</v>
      </c>
      <c r="U524" s="29" t="n">
        <v>69350000</v>
      </c>
      <c r="V524" s="34" t="s">
        <v>3002</v>
      </c>
      <c r="W524" s="34"/>
      <c r="X524" s="34"/>
      <c r="Y524" s="34"/>
    </row>
    <row r="525" customFormat="false" ht="15" hidden="false" customHeight="true" outlineLevel="0" collapsed="false">
      <c r="A525" s="35" t="s">
        <v>2733</v>
      </c>
      <c r="B525" s="11" t="str">
        <f aca="false">IF(OR(A525="AC",A525="AM",A525="AP",A525="PA",A525="RO",A525="RR",A525="TO"),"Manaus/AM",IF(OR(A525="AL",A525="BA",A525="CE",A525="MA",A525="PB",A525="PE",A525="PI",A525="RN",A525="SE"),"Recife/PE",IF(OR(A525="MT",A525="MS",A525="GO",A525="DF"),"Campo Grande/MS",IF(OR(A525="SC",A525="PR",A525="RS",A525="MG",A525="ES",A525="SP",A525="RJ"),"Curitiba/PR","VERIFICAR UF"))))</f>
        <v>Manaus/AM</v>
      </c>
      <c r="C525" s="26"/>
      <c r="D525" s="27"/>
      <c r="E525" s="37" t="n">
        <f aca="false">IFERROR(INDEX('ANEXO IV - Kits por Polo'!$F$2:$F$615,MATCH($M525&amp;"|"&amp;$K525&amp;"|"&amp;$A525&amp;"|"&amp;$J525,'ANEXO IV - Kits por Polo'!$I$2:$I$615,0)),0)</f>
        <v>16</v>
      </c>
      <c r="F525" s="36" t="n">
        <f aca="false">IFERROR(INDEX('ANEXO IV - Kits por Polo'!$G$2:$G$615,MATCH($M525&amp;"|"&amp;$K525&amp;"|"&amp;$A525&amp;"|"&amp;$J525,'ANEXO IV - Kits por Polo'!$I$2:$I$615,0)),0)</f>
        <v>163636</v>
      </c>
      <c r="G525" s="37" t="s">
        <v>2734</v>
      </c>
      <c r="H525" s="37" t="n">
        <f aca="false">IFERROR(INDEX('ANEXO IV - Kits por Polo'!$H$2:$H$615,MATCH($M525&amp;"|"&amp;$K525&amp;"|"&amp;$A525&amp;"|"&amp;$J525,'ANEXO IV - Kits por Polo'!$I$2:$I$615,0)),0)</f>
        <v>915.265</v>
      </c>
      <c r="I525" s="37" t="n">
        <f aca="false">MAX(F525/1000,H525*0.3)</f>
        <v>274.5795</v>
      </c>
      <c r="J525" s="38" t="s">
        <v>1068</v>
      </c>
      <c r="K525" s="39" t="s">
        <v>158</v>
      </c>
      <c r="L525" s="39" t="s">
        <v>159</v>
      </c>
      <c r="M525" s="38" t="s">
        <v>3003</v>
      </c>
      <c r="N525" s="38" t="s">
        <v>3003</v>
      </c>
      <c r="O525" s="37" t="s">
        <v>3004</v>
      </c>
      <c r="P525" s="35" t="s">
        <v>3005</v>
      </c>
      <c r="Q525" s="40" t="n">
        <v>3.63568843905105</v>
      </c>
      <c r="R525" s="40" t="n">
        <v>-62.3984554790963</v>
      </c>
      <c r="S525" s="39" t="s">
        <v>600</v>
      </c>
      <c r="T525" s="41" t="s">
        <v>3006</v>
      </c>
      <c r="U525" s="37" t="n">
        <v>69343000</v>
      </c>
      <c r="V525" s="42" t="s">
        <v>3007</v>
      </c>
      <c r="W525" s="42"/>
      <c r="X525" s="42"/>
      <c r="Y525" s="42"/>
    </row>
    <row r="526" customFormat="false" ht="15" hidden="false" customHeight="true" outlineLevel="0" collapsed="false">
      <c r="A526" s="25" t="s">
        <v>2733</v>
      </c>
      <c r="B526" s="11" t="str">
        <f aca="false">IF(OR(A526="AC",A526="AM",A526="AP",A526="PA",A526="RO",A526="RR",A526="TO"),"Manaus/AM",IF(OR(A526="AL",A526="BA",A526="CE",A526="MA",A526="PB",A526="PE",A526="PI",A526="RN",A526="SE"),"Recife/PE",IF(OR(A526="MT",A526="MS",A526="GO",A526="DF"),"Campo Grande/MS",IF(OR(A526="SC",A526="PR",A526="RS",A526="MG",A526="ES",A526="SP",A526="RJ"),"Curitiba/PR","VERIFICAR UF"))))</f>
        <v>Manaus/AM</v>
      </c>
      <c r="C526" s="26"/>
      <c r="D526" s="27"/>
      <c r="E526" s="29" t="n">
        <f aca="false">IFERROR(INDEX('ANEXO IV - Kits por Polo'!$F$2:$F$615,MATCH($M526&amp;"|"&amp;$K526&amp;"|"&amp;$A526&amp;"|"&amp;$J526,'ANEXO IV - Kits por Polo'!$I$2:$I$615,0)),0)</f>
        <v>11</v>
      </c>
      <c r="F526" s="28" t="n">
        <f aca="false">IFERROR(INDEX('ANEXO IV - Kits por Polo'!$G$2:$G$615,MATCH($M526&amp;"|"&amp;$K526&amp;"|"&amp;$A526&amp;"|"&amp;$J526,'ANEXO IV - Kits por Polo'!$I$2:$I$615,0)),0)</f>
        <v>94364</v>
      </c>
      <c r="G526" s="29" t="s">
        <v>2748</v>
      </c>
      <c r="H526" s="29" t="n">
        <f aca="false">IFERROR(INDEX('ANEXO IV - Kits por Polo'!$H$2:$H$615,MATCH($M526&amp;"|"&amp;$K526&amp;"|"&amp;$A526&amp;"|"&amp;$J526,'ANEXO IV - Kits por Polo'!$I$2:$I$615,0)),0)</f>
        <v>541.45</v>
      </c>
      <c r="I526" s="29" t="n">
        <f aca="false">MAX(F526/1000,H526*0.3)</f>
        <v>162.435</v>
      </c>
      <c r="J526" s="30" t="s">
        <v>1068</v>
      </c>
      <c r="K526" s="31" t="s">
        <v>158</v>
      </c>
      <c r="L526" s="31" t="s">
        <v>159</v>
      </c>
      <c r="M526" s="30" t="s">
        <v>3008</v>
      </c>
      <c r="N526" s="30" t="s">
        <v>3008</v>
      </c>
      <c r="O526" s="29" t="s">
        <v>3009</v>
      </c>
      <c r="P526" s="25" t="s">
        <v>3010</v>
      </c>
      <c r="Q526" s="32" t="n">
        <v>2.72273691321726</v>
      </c>
      <c r="R526" s="32" t="n">
        <v>-63.5787887365156</v>
      </c>
      <c r="S526" s="31" t="s">
        <v>946</v>
      </c>
      <c r="T526" s="33" t="s">
        <v>3011</v>
      </c>
      <c r="U526" s="29" t="n">
        <v>69350000</v>
      </c>
      <c r="V526" s="34" t="s">
        <v>3012</v>
      </c>
      <c r="W526" s="34"/>
      <c r="X526" s="34"/>
      <c r="Y526" s="34"/>
    </row>
    <row r="527" customFormat="false" ht="15" hidden="false" customHeight="true" outlineLevel="0" collapsed="false">
      <c r="A527" s="35" t="s">
        <v>2733</v>
      </c>
      <c r="B527" s="11" t="str">
        <f aca="false">IF(OR(A527="AC",A527="AM",A527="AP",A527="PA",A527="RO",A527="RR",A527="TO"),"Manaus/AM",IF(OR(A527="AL",A527="BA",A527="CE",A527="MA",A527="PB",A527="PE",A527="PI",A527="RN",A527="SE"),"Recife/PE",IF(OR(A527="MT",A527="MS",A527="GO",A527="DF"),"Campo Grande/MS",IF(OR(A527="SC",A527="PR",A527="RS",A527="MG",A527="ES",A527="SP",A527="RJ"),"Curitiba/PR","VERIFICAR UF"))))</f>
        <v>Manaus/AM</v>
      </c>
      <c r="C527" s="26"/>
      <c r="D527" s="27"/>
      <c r="E527" s="37" t="n">
        <f aca="false">IFERROR(INDEX('ANEXO IV - Kits por Polo'!$F$2:$F$615,MATCH($M527&amp;"|"&amp;$K527&amp;"|"&amp;$A527&amp;"|"&amp;$J527,'ANEXO IV - Kits por Polo'!$I$2:$I$615,0)),0)</f>
        <v>5</v>
      </c>
      <c r="F527" s="36" t="n">
        <f aca="false">IFERROR(INDEX('ANEXO IV - Kits por Polo'!$G$2:$G$615,MATCH($M527&amp;"|"&amp;$K527&amp;"|"&amp;$A527&amp;"|"&amp;$J527,'ANEXO IV - Kits por Polo'!$I$2:$I$615,0)),0)</f>
        <v>46670</v>
      </c>
      <c r="G527" s="37" t="s">
        <v>2748</v>
      </c>
      <c r="H527" s="37" t="n">
        <f aca="false">IFERROR(INDEX('ANEXO IV - Kits por Polo'!$H$2:$H$615,MATCH($M527&amp;"|"&amp;$K527&amp;"|"&amp;$A527&amp;"|"&amp;$J527,'ANEXO IV - Kits por Polo'!$I$2:$I$615,0)),0)</f>
        <v>264.81</v>
      </c>
      <c r="I527" s="37" t="n">
        <f aca="false">MAX(F527/1000,H527*0.3)</f>
        <v>79.443</v>
      </c>
      <c r="J527" s="38" t="s">
        <v>1068</v>
      </c>
      <c r="K527" s="39" t="s">
        <v>1077</v>
      </c>
      <c r="L527" s="39" t="s">
        <v>1077</v>
      </c>
      <c r="M527" s="38" t="s">
        <v>3013</v>
      </c>
      <c r="N527" s="38" t="s">
        <v>3014</v>
      </c>
      <c r="O527" s="37" t="s">
        <v>3015</v>
      </c>
      <c r="P527" s="35" t="s">
        <v>3016</v>
      </c>
      <c r="Q527" s="40" t="n">
        <v>3.22314766332131</v>
      </c>
      <c r="R527" s="40" t="n">
        <v>-63.2023238328687</v>
      </c>
      <c r="S527" s="39" t="s">
        <v>600</v>
      </c>
      <c r="T527" s="41" t="s">
        <v>3017</v>
      </c>
      <c r="U527" s="37" t="n">
        <v>69350000</v>
      </c>
      <c r="V527" s="42" t="s">
        <v>3018</v>
      </c>
      <c r="W527" s="42"/>
      <c r="X527" s="42"/>
      <c r="Y527" s="42"/>
    </row>
    <row r="528" customFormat="false" ht="15" hidden="false" customHeight="true" outlineLevel="0" collapsed="false">
      <c r="A528" s="25" t="s">
        <v>2733</v>
      </c>
      <c r="B528" s="11" t="str">
        <f aca="false">IF(OR(A528="AC",A528="AM",A528="AP",A528="PA",A528="RO",A528="RR",A528="TO"),"Manaus/AM",IF(OR(A528="AL",A528="BA",A528="CE",A528="MA",A528="PB",A528="PE",A528="PI",A528="RN",A528="SE"),"Recife/PE",IF(OR(A528="MT",A528="MS",A528="GO",A528="DF"),"Campo Grande/MS",IF(OR(A528="SC",A528="PR",A528="RS",A528="MG",A528="ES",A528="SP",A528="RJ"),"Curitiba/PR","VERIFICAR UF"))))</f>
        <v>Manaus/AM</v>
      </c>
      <c r="C528" s="26"/>
      <c r="D528" s="27"/>
      <c r="E528" s="29" t="n">
        <f aca="false">IFERROR(INDEX('ANEXO IV - Kits por Polo'!$F$2:$F$615,MATCH($M528&amp;"|"&amp;$K528&amp;"|"&amp;$A528&amp;"|"&amp;$J528,'ANEXO IV - Kits por Polo'!$I$2:$I$615,0)),0)</f>
        <v>19</v>
      </c>
      <c r="F528" s="28" t="n">
        <f aca="false">IFERROR(INDEX('ANEXO IV - Kits por Polo'!$G$2:$G$615,MATCH($M528&amp;"|"&amp;$K528&amp;"|"&amp;$A528&amp;"|"&amp;$J528,'ANEXO IV - Kits por Polo'!$I$2:$I$615,0)),0)</f>
        <v>187954</v>
      </c>
      <c r="G528" s="29" t="s">
        <v>2748</v>
      </c>
      <c r="H528" s="29" t="n">
        <f aca="false">IFERROR(INDEX('ANEXO IV - Kits por Polo'!$H$2:$H$615,MATCH($M528&amp;"|"&amp;$K528&amp;"|"&amp;$A528&amp;"|"&amp;$J528,'ANEXO IV - Kits por Polo'!$I$2:$I$615,0)),0)</f>
        <v>1053.325</v>
      </c>
      <c r="I528" s="29" t="n">
        <f aca="false">MAX(F528/1000,H528*0.3)</f>
        <v>315.9975</v>
      </c>
      <c r="J528" s="30" t="s">
        <v>1068</v>
      </c>
      <c r="K528" s="31" t="s">
        <v>158</v>
      </c>
      <c r="L528" s="31" t="s">
        <v>159</v>
      </c>
      <c r="M528" s="30" t="s">
        <v>3019</v>
      </c>
      <c r="N528" s="30" t="s">
        <v>3019</v>
      </c>
      <c r="O528" s="29" t="s">
        <v>3020</v>
      </c>
      <c r="P528" s="25" t="s">
        <v>3021</v>
      </c>
      <c r="Q528" s="32" t="n">
        <v>2.671692328973</v>
      </c>
      <c r="R528" s="32" t="n">
        <v>-63.7455202895282</v>
      </c>
      <c r="S528" s="31" t="s">
        <v>946</v>
      </c>
      <c r="T528" s="33" t="s">
        <v>3022</v>
      </c>
      <c r="U528" s="29" t="n">
        <v>69350000</v>
      </c>
      <c r="V528" s="34" t="s">
        <v>3023</v>
      </c>
      <c r="W528" s="34"/>
      <c r="X528" s="34"/>
      <c r="Y528" s="34"/>
    </row>
    <row r="529" customFormat="false" ht="15" hidden="false" customHeight="true" outlineLevel="0" collapsed="false">
      <c r="A529" s="35" t="s">
        <v>2733</v>
      </c>
      <c r="B529" s="11" t="str">
        <f aca="false">IF(OR(A529="AC",A529="AM",A529="AP",A529="PA",A529="RO",A529="RR",A529="TO"),"Manaus/AM",IF(OR(A529="AL",A529="BA",A529="CE",A529="MA",A529="PB",A529="PE",A529="PI",A529="RN",A529="SE"),"Recife/PE",IF(OR(A529="MT",A529="MS",A529="GO",A529="DF"),"Campo Grande/MS",IF(OR(A529="SC",A529="PR",A529="RS",A529="MG",A529="ES",A529="SP",A529="RJ"),"Curitiba/PR","VERIFICAR UF"))))</f>
        <v>Manaus/AM</v>
      </c>
      <c r="C529" s="26"/>
      <c r="D529" s="27"/>
      <c r="E529" s="37" t="n">
        <f aca="false">IFERROR(INDEX('ANEXO IV - Kits por Polo'!$F$2:$F$615,MATCH($M529&amp;"|"&amp;$K529&amp;"|"&amp;$A529&amp;"|"&amp;$J529,'ANEXO IV - Kits por Polo'!$I$2:$I$615,0)),0)</f>
        <v>8</v>
      </c>
      <c r="F529" s="36" t="n">
        <f aca="false">IFERROR(INDEX('ANEXO IV - Kits por Polo'!$G$2:$G$615,MATCH($M529&amp;"|"&amp;$K529&amp;"|"&amp;$A529&amp;"|"&amp;$J529,'ANEXO IV - Kits por Polo'!$I$2:$I$615,0)),0)</f>
        <v>73485</v>
      </c>
      <c r="G529" s="37" t="s">
        <v>2734</v>
      </c>
      <c r="H529" s="37" t="n">
        <f aca="false">IFERROR(INDEX('ANEXO IV - Kits por Polo'!$H$2:$H$615,MATCH($M529&amp;"|"&amp;$K529&amp;"|"&amp;$A529&amp;"|"&amp;$J529,'ANEXO IV - Kits por Polo'!$I$2:$I$615,0)),0)</f>
        <v>417.82</v>
      </c>
      <c r="I529" s="37" t="n">
        <f aca="false">MAX(F529/1000,H529*0.3)</f>
        <v>125.346</v>
      </c>
      <c r="J529" s="38" t="s">
        <v>1068</v>
      </c>
      <c r="K529" s="39" t="s">
        <v>1077</v>
      </c>
      <c r="L529" s="39" t="s">
        <v>1077</v>
      </c>
      <c r="M529" s="38" t="s">
        <v>3024</v>
      </c>
      <c r="N529" s="38" t="s">
        <v>3024</v>
      </c>
      <c r="O529" s="37" t="s">
        <v>3025</v>
      </c>
      <c r="P529" s="35" t="s">
        <v>3026</v>
      </c>
      <c r="Q529" s="40" t="n">
        <v>3.84871940815628</v>
      </c>
      <c r="R529" s="40" t="n">
        <v>-64.4381020882551</v>
      </c>
      <c r="S529" s="39" t="s">
        <v>600</v>
      </c>
      <c r="T529" s="41" t="s">
        <v>3027</v>
      </c>
      <c r="U529" s="37" t="n">
        <v>69343000</v>
      </c>
      <c r="V529" s="42" t="s">
        <v>3028</v>
      </c>
      <c r="W529" s="42"/>
      <c r="X529" s="42"/>
      <c r="Y529" s="42"/>
    </row>
    <row r="530" customFormat="false" ht="15" hidden="false" customHeight="true" outlineLevel="0" collapsed="false">
      <c r="A530" s="25" t="s">
        <v>2733</v>
      </c>
      <c r="B530" s="11" t="str">
        <f aca="false">IF(OR(A530="AC",A530="AM",A530="AP",A530="PA",A530="RO",A530="RR",A530="TO"),"Manaus/AM",IF(OR(A530="AL",A530="BA",A530="CE",A530="MA",A530="PB",A530="PE",A530="PI",A530="RN",A530="SE"),"Recife/PE",IF(OR(A530="MT",A530="MS",A530="GO",A530="DF"),"Campo Grande/MS",IF(OR(A530="SC",A530="PR",A530="RS",A530="MG",A530="ES",A530="SP",A530="RJ"),"Curitiba/PR","VERIFICAR UF"))))</f>
        <v>Manaus/AM</v>
      </c>
      <c r="C530" s="26"/>
      <c r="D530" s="27"/>
      <c r="E530" s="29" t="n">
        <f aca="false">IFERROR(INDEX('ANEXO IV - Kits por Polo'!$F$2:$F$615,MATCH($M530&amp;"|"&amp;$K530&amp;"|"&amp;$A530&amp;"|"&amp;$J530,'ANEXO IV - Kits por Polo'!$I$2:$I$615,0)),0)</f>
        <v>12</v>
      </c>
      <c r="F530" s="28" t="n">
        <f aca="false">IFERROR(INDEX('ANEXO IV - Kits por Polo'!$G$2:$G$615,MATCH($M530&amp;"|"&amp;$K530&amp;"|"&amp;$A530&amp;"|"&amp;$J530,'ANEXO IV - Kits por Polo'!$I$2:$I$615,0)),0)</f>
        <v>113196</v>
      </c>
      <c r="G530" s="29" t="s">
        <v>3029</v>
      </c>
      <c r="H530" s="29" t="n">
        <f aca="false">IFERROR(INDEX('ANEXO IV - Kits por Polo'!$H$2:$H$615,MATCH($M530&amp;"|"&amp;$K530&amp;"|"&amp;$A530&amp;"|"&amp;$J530,'ANEXO IV - Kits por Polo'!$I$2:$I$615,0)),0)</f>
        <v>641.42</v>
      </c>
      <c r="I530" s="29" t="n">
        <f aca="false">MAX(F530/1000,H530*0.3)</f>
        <v>192.426</v>
      </c>
      <c r="J530" s="30" t="s">
        <v>1068</v>
      </c>
      <c r="K530" s="31" t="s">
        <v>158</v>
      </c>
      <c r="L530" s="31" t="s">
        <v>159</v>
      </c>
      <c r="M530" s="30" t="s">
        <v>3030</v>
      </c>
      <c r="N530" s="30" t="s">
        <v>3030</v>
      </c>
      <c r="O530" s="29" t="s">
        <v>3031</v>
      </c>
      <c r="P530" s="25" t="s">
        <v>3032</v>
      </c>
      <c r="Q530" s="32" t="n">
        <v>2.49785149137253</v>
      </c>
      <c r="R530" s="32" t="n">
        <v>-63.7301736027034</v>
      </c>
      <c r="S530" s="31" t="s">
        <v>946</v>
      </c>
      <c r="T530" s="33" t="s">
        <v>3033</v>
      </c>
      <c r="U530" s="29" t="n">
        <v>69348000</v>
      </c>
      <c r="V530" s="34" t="s">
        <v>3034</v>
      </c>
      <c r="W530" s="34"/>
      <c r="X530" s="34"/>
      <c r="Y530" s="34"/>
    </row>
    <row r="531" customFormat="false" ht="15" hidden="false" customHeight="true" outlineLevel="0" collapsed="false">
      <c r="A531" s="35" t="s">
        <v>2733</v>
      </c>
      <c r="B531" s="11" t="str">
        <f aca="false">IF(OR(A531="AC",A531="AM",A531="AP",A531="PA",A531="RO",A531="RR",A531="TO"),"Manaus/AM",IF(OR(A531="AL",A531="BA",A531="CE",A531="MA",A531="PB",A531="PE",A531="PI",A531="RN",A531="SE"),"Recife/PE",IF(OR(A531="MT",A531="MS",A531="GO",A531="DF"),"Campo Grande/MS",IF(OR(A531="SC",A531="PR",A531="RS",A531="MG",A531="ES",A531="SP",A531="RJ"),"Curitiba/PR","VERIFICAR UF"))))</f>
        <v>Manaus/AM</v>
      </c>
      <c r="C531" s="26"/>
      <c r="D531" s="27"/>
      <c r="E531" s="37" t="n">
        <f aca="false">IFERROR(INDEX('ANEXO IV - Kits por Polo'!$F$2:$F$615,MATCH($M531&amp;"|"&amp;$K531&amp;"|"&amp;$A531&amp;"|"&amp;$J531,'ANEXO IV - Kits por Polo'!$I$2:$I$615,0)),0)</f>
        <v>10</v>
      </c>
      <c r="F531" s="36" t="n">
        <f aca="false">IFERROR(INDEX('ANEXO IV - Kits por Polo'!$G$2:$G$615,MATCH($M531&amp;"|"&amp;$K531&amp;"|"&amp;$A531&amp;"|"&amp;$J531,'ANEXO IV - Kits por Polo'!$I$2:$I$615,0)),0)</f>
        <v>93341</v>
      </c>
      <c r="G531" s="37" t="s">
        <v>2734</v>
      </c>
      <c r="H531" s="37" t="n">
        <f aca="false">IFERROR(INDEX('ANEXO IV - Kits por Polo'!$H$2:$H$615,MATCH($M531&amp;"|"&amp;$K531&amp;"|"&amp;$A531&amp;"|"&amp;$J531,'ANEXO IV - Kits por Polo'!$I$2:$I$615,0)),0)</f>
        <v>529.62</v>
      </c>
      <c r="I531" s="37" t="n">
        <f aca="false">MAX(F531/1000,H531*0.3)</f>
        <v>158.886</v>
      </c>
      <c r="J531" s="38" t="s">
        <v>1068</v>
      </c>
      <c r="K531" s="39" t="s">
        <v>1077</v>
      </c>
      <c r="L531" s="39" t="s">
        <v>1077</v>
      </c>
      <c r="M531" s="38" t="s">
        <v>3035</v>
      </c>
      <c r="N531" s="38" t="s">
        <v>3036</v>
      </c>
      <c r="O531" s="37" t="s">
        <v>3037</v>
      </c>
      <c r="P531" s="35" t="s">
        <v>3038</v>
      </c>
      <c r="Q531" s="40" t="n">
        <v>4.07779713866772</v>
      </c>
      <c r="R531" s="40" t="n">
        <v>-64.3979825160554</v>
      </c>
      <c r="S531" s="39" t="s">
        <v>500</v>
      </c>
      <c r="T531" s="41" t="s">
        <v>3039</v>
      </c>
      <c r="U531" s="37" t="n">
        <v>69343000</v>
      </c>
      <c r="V531" s="42" t="s">
        <v>3040</v>
      </c>
      <c r="W531" s="42"/>
      <c r="X531" s="42"/>
      <c r="Y531" s="42"/>
    </row>
    <row r="532" customFormat="false" ht="15" hidden="false" customHeight="true" outlineLevel="0" collapsed="false">
      <c r="A532" s="25" t="s">
        <v>2733</v>
      </c>
      <c r="B532" s="11" t="str">
        <f aca="false">IF(OR(A532="AC",A532="AM",A532="AP",A532="PA",A532="RO",A532="RR",A532="TO"),"Manaus/AM",IF(OR(A532="AL",A532="BA",A532="CE",A532="MA",A532="PB",A532="PE",A532="PI",A532="RN",A532="SE"),"Recife/PE",IF(OR(A532="MT",A532="MS",A532="GO",A532="DF"),"Campo Grande/MS",IF(OR(A532="SC",A532="PR",A532="RS",A532="MG",A532="ES",A532="SP",A532="RJ"),"Curitiba/PR","VERIFICAR UF"))))</f>
        <v>Manaus/AM</v>
      </c>
      <c r="C532" s="26"/>
      <c r="D532" s="27"/>
      <c r="E532" s="29" t="n">
        <f aca="false">IFERROR(INDEX('ANEXO IV - Kits por Polo'!$F$2:$F$615,MATCH($M532&amp;"|"&amp;$K532&amp;"|"&amp;$A532&amp;"|"&amp;$J532,'ANEXO IV - Kits por Polo'!$I$2:$I$615,0)),0)</f>
        <v>6</v>
      </c>
      <c r="F532" s="28" t="n">
        <f aca="false">IFERROR(INDEX('ANEXO IV - Kits por Polo'!$G$2:$G$615,MATCH($M532&amp;"|"&amp;$K532&amp;"|"&amp;$A532&amp;"|"&amp;$J532,'ANEXO IV - Kits por Polo'!$I$2:$I$615,0)),0)</f>
        <v>53630</v>
      </c>
      <c r="G532" s="29" t="s">
        <v>2734</v>
      </c>
      <c r="H532" s="29" t="n">
        <f aca="false">IFERROR(INDEX('ANEXO IV - Kits por Polo'!$H$2:$H$615,MATCH($M532&amp;"|"&amp;$K532&amp;"|"&amp;$A532&amp;"|"&amp;$J532,'ANEXO IV - Kits por Polo'!$I$2:$I$615,0)),0)</f>
        <v>306.02</v>
      </c>
      <c r="I532" s="29" t="n">
        <f aca="false">MAX(F532/1000,H532*0.3)</f>
        <v>91.806</v>
      </c>
      <c r="J532" s="30" t="s">
        <v>1068</v>
      </c>
      <c r="K532" s="31" t="s">
        <v>1077</v>
      </c>
      <c r="L532" s="31" t="s">
        <v>1077</v>
      </c>
      <c r="M532" s="30" t="s">
        <v>3041</v>
      </c>
      <c r="N532" s="30" t="s">
        <v>3042</v>
      </c>
      <c r="O532" s="29" t="s">
        <v>3043</v>
      </c>
      <c r="P532" s="25" t="s">
        <v>3044</v>
      </c>
      <c r="Q532" s="32" t="n">
        <v>3.85978990642424</v>
      </c>
      <c r="R532" s="32" t="n">
        <v>-64.5103688210094</v>
      </c>
      <c r="S532" s="31" t="s">
        <v>946</v>
      </c>
      <c r="T532" s="33" t="s">
        <v>3045</v>
      </c>
      <c r="U532" s="29" t="n">
        <v>69343000</v>
      </c>
      <c r="V532" s="34" t="s">
        <v>3046</v>
      </c>
      <c r="W532" s="34"/>
      <c r="X532" s="34"/>
      <c r="Y532" s="34"/>
    </row>
    <row r="533" customFormat="false" ht="15" hidden="false" customHeight="true" outlineLevel="0" collapsed="false">
      <c r="A533" s="35" t="s">
        <v>2733</v>
      </c>
      <c r="B533" s="11" t="str">
        <f aca="false">IF(OR(A533="AC",A533="AM",A533="AP",A533="PA",A533="RO",A533="RR",A533="TO"),"Manaus/AM",IF(OR(A533="AL",A533="BA",A533="CE",A533="MA",A533="PB",A533="PE",A533="PI",A533="RN",A533="SE"),"Recife/PE",IF(OR(A533="MT",A533="MS",A533="GO",A533="DF"),"Campo Grande/MS",IF(OR(A533="SC",A533="PR",A533="RS",A533="MG",A533="ES",A533="SP",A533="RJ"),"Curitiba/PR","VERIFICAR UF"))))</f>
        <v>Manaus/AM</v>
      </c>
      <c r="C533" s="26"/>
      <c r="D533" s="27"/>
      <c r="E533" s="37" t="n">
        <f aca="false">IFERROR(INDEX('ANEXO IV - Kits por Polo'!$F$2:$F$615,MATCH($M533&amp;"|"&amp;$K533&amp;"|"&amp;$A533&amp;"|"&amp;$J533,'ANEXO IV - Kits por Polo'!$I$2:$I$615,0)),0)</f>
        <v>8</v>
      </c>
      <c r="F533" s="36" t="n">
        <f aca="false">IFERROR(INDEX('ANEXO IV - Kits por Polo'!$G$2:$G$615,MATCH($M533&amp;"|"&amp;$K533&amp;"|"&amp;$A533&amp;"|"&amp;$J533,'ANEXO IV - Kits por Polo'!$I$2:$I$615,0)),0)</f>
        <v>67549</v>
      </c>
      <c r="G533" s="37" t="s">
        <v>2748</v>
      </c>
      <c r="H533" s="37" t="n">
        <f aca="false">IFERROR(INDEX('ANEXO IV - Kits por Polo'!$H$2:$H$615,MATCH($M533&amp;"|"&amp;$K533&amp;"|"&amp;$A533&amp;"|"&amp;$J533,'ANEXO IV - Kits por Polo'!$I$2:$I$615,0)),0)</f>
        <v>388.44</v>
      </c>
      <c r="I533" s="37" t="n">
        <f aca="false">MAX(F533/1000,H533*0.3)</f>
        <v>116.532</v>
      </c>
      <c r="J533" s="38" t="s">
        <v>1068</v>
      </c>
      <c r="K533" s="39" t="s">
        <v>1077</v>
      </c>
      <c r="L533" s="39" t="s">
        <v>1077</v>
      </c>
      <c r="M533" s="38" t="s">
        <v>3047</v>
      </c>
      <c r="N533" s="38" t="s">
        <v>3047</v>
      </c>
      <c r="O533" s="37" t="s">
        <v>3048</v>
      </c>
      <c r="P533" s="35" t="s">
        <v>3049</v>
      </c>
      <c r="Q533" s="40" t="n">
        <v>2.9651132776224</v>
      </c>
      <c r="R533" s="40" t="n">
        <v>-63.88910611629</v>
      </c>
      <c r="S533" s="39" t="s">
        <v>946</v>
      </c>
      <c r="T533" s="41" t="s">
        <v>3050</v>
      </c>
      <c r="U533" s="37" t="n">
        <v>69350000</v>
      </c>
      <c r="V533" s="42" t="s">
        <v>3051</v>
      </c>
      <c r="W533" s="42"/>
      <c r="X533" s="42"/>
      <c r="Y533" s="42"/>
    </row>
    <row r="534" customFormat="false" ht="15" hidden="false" customHeight="true" outlineLevel="0" collapsed="false">
      <c r="A534" s="25" t="s">
        <v>2733</v>
      </c>
      <c r="B534" s="11" t="str">
        <f aca="false">IF(OR(A534="AC",A534="AM",A534="AP",A534="PA",A534="RO",A534="RR",A534="TO"),"Manaus/AM",IF(OR(A534="AL",A534="BA",A534="CE",A534="MA",A534="PB",A534="PE",A534="PI",A534="RN",A534="SE"),"Recife/PE",IF(OR(A534="MT",A534="MS",A534="GO",A534="DF"),"Campo Grande/MS",IF(OR(A534="SC",A534="PR",A534="RS",A534="MG",A534="ES",A534="SP",A534="RJ"),"Curitiba/PR","VERIFICAR UF"))))</f>
        <v>Manaus/AM</v>
      </c>
      <c r="C534" s="26"/>
      <c r="D534" s="27"/>
      <c r="E534" s="29" t="n">
        <f aca="false">IFERROR(INDEX('ANEXO IV - Kits por Polo'!$F$2:$F$615,MATCH($M534&amp;"|"&amp;$K534&amp;"|"&amp;$A534&amp;"|"&amp;$J534,'ANEXO IV - Kits por Polo'!$I$2:$I$615,0)),0)</f>
        <v>13</v>
      </c>
      <c r="F534" s="28" t="n">
        <f aca="false">IFERROR(INDEX('ANEXO IV - Kits por Polo'!$G$2:$G$615,MATCH($M534&amp;"|"&amp;$K534&amp;"|"&amp;$A534&amp;"|"&amp;$J534,'ANEXO IV - Kits por Polo'!$I$2:$I$615,0)),0)</f>
        <v>132543</v>
      </c>
      <c r="G534" s="29" t="s">
        <v>3029</v>
      </c>
      <c r="H534" s="29" t="n">
        <f aca="false">IFERROR(INDEX('ANEXO IV - Kits por Polo'!$H$2:$H$615,MATCH($M534&amp;"|"&amp;$K534&amp;"|"&amp;$A534&amp;"|"&amp;$J534,'ANEXO IV - Kits por Polo'!$I$2:$I$615,0)),0)</f>
        <v>745.03</v>
      </c>
      <c r="I534" s="29" t="n">
        <f aca="false">MAX(F534/1000,H534*0.3)</f>
        <v>223.509</v>
      </c>
      <c r="J534" s="30" t="s">
        <v>1068</v>
      </c>
      <c r="K534" s="31" t="s">
        <v>158</v>
      </c>
      <c r="L534" s="31" t="s">
        <v>159</v>
      </c>
      <c r="M534" s="30" t="s">
        <v>3052</v>
      </c>
      <c r="N534" s="30" t="s">
        <v>3052</v>
      </c>
      <c r="O534" s="29" t="s">
        <v>3053</v>
      </c>
      <c r="P534" s="25" t="s">
        <v>3054</v>
      </c>
      <c r="Q534" s="32" t="n">
        <v>2.75798832150189</v>
      </c>
      <c r="R534" s="32" t="n">
        <v>-62.9066926657452</v>
      </c>
      <c r="S534" s="31" t="s">
        <v>600</v>
      </c>
      <c r="T534" s="33" t="s">
        <v>3055</v>
      </c>
      <c r="U534" s="29" t="n">
        <v>69348000</v>
      </c>
      <c r="V534" s="34" t="s">
        <v>3056</v>
      </c>
      <c r="W534" s="34"/>
      <c r="X534" s="34"/>
      <c r="Y534" s="34"/>
    </row>
    <row r="535" customFormat="false" ht="15" hidden="false" customHeight="true" outlineLevel="0" collapsed="false">
      <c r="A535" s="35" t="s">
        <v>2733</v>
      </c>
      <c r="B535" s="11" t="str">
        <f aca="false">IF(OR(A535="AC",A535="AM",A535="AP",A535="PA",A535="RO",A535="RR",A535="TO"),"Manaus/AM",IF(OR(A535="AL",A535="BA",A535="CE",A535="MA",A535="PB",A535="PE",A535="PI",A535="RN",A535="SE"),"Recife/PE",IF(OR(A535="MT",A535="MS",A535="GO",A535="DF"),"Campo Grande/MS",IF(OR(A535="SC",A535="PR",A535="RS",A535="MG",A535="ES",A535="SP",A535="RJ"),"Curitiba/PR","VERIFICAR UF"))))</f>
        <v>Manaus/AM</v>
      </c>
      <c r="C535" s="26"/>
      <c r="D535" s="27"/>
      <c r="E535" s="37" t="n">
        <f aca="false">IFERROR(INDEX('ANEXO IV - Kits por Polo'!$F$2:$F$615,MATCH($M535&amp;"|"&amp;$K535&amp;"|"&amp;$A535&amp;"|"&amp;$J535,'ANEXO IV - Kits por Polo'!$I$2:$I$615,0)),0)</f>
        <v>2</v>
      </c>
      <c r="F535" s="36" t="n">
        <f aca="false">IFERROR(INDEX('ANEXO IV - Kits por Polo'!$G$2:$G$615,MATCH($M535&amp;"|"&amp;$K535&amp;"|"&amp;$A535&amp;"|"&amp;$J535,'ANEXO IV - Kits por Polo'!$I$2:$I$615,0)),0)</f>
        <v>25791</v>
      </c>
      <c r="G535" s="37" t="s">
        <v>2748</v>
      </c>
      <c r="H535" s="37" t="n">
        <f aca="false">IFERROR(INDEX('ANEXO IV - Kits por Polo'!$H$2:$H$615,MATCH($M535&amp;"|"&amp;$K535&amp;"|"&amp;$A535&amp;"|"&amp;$J535,'ANEXO IV - Kits por Polo'!$I$2:$I$615,0)),0)</f>
        <v>141.18</v>
      </c>
      <c r="I535" s="37" t="n">
        <f aca="false">MAX(F535/1000,H535*0.3)</f>
        <v>42.354</v>
      </c>
      <c r="J535" s="38" t="s">
        <v>1068</v>
      </c>
      <c r="K535" s="39" t="s">
        <v>1077</v>
      </c>
      <c r="L535" s="39" t="s">
        <v>1077</v>
      </c>
      <c r="M535" s="38" t="s">
        <v>3057</v>
      </c>
      <c r="N535" s="38" t="s">
        <v>3057</v>
      </c>
      <c r="O535" s="37" t="s">
        <v>3058</v>
      </c>
      <c r="P535" s="35" t="s">
        <v>3059</v>
      </c>
      <c r="Q535" s="40" t="n">
        <v>2.52205859463936</v>
      </c>
      <c r="R535" s="40" t="n">
        <v>-63.8841172656323</v>
      </c>
      <c r="S535" s="39" t="s">
        <v>946</v>
      </c>
      <c r="T535" s="41" t="s">
        <v>3060</v>
      </c>
      <c r="U535" s="37" t="n">
        <v>69350000</v>
      </c>
      <c r="V535" s="42" t="s">
        <v>3061</v>
      </c>
      <c r="W535" s="42"/>
      <c r="X535" s="42"/>
      <c r="Y535" s="42"/>
    </row>
    <row r="536" customFormat="false" ht="15" hidden="false" customHeight="true" outlineLevel="0" collapsed="false">
      <c r="A536" s="25" t="s">
        <v>2733</v>
      </c>
      <c r="B536" s="11" t="str">
        <f aca="false">IF(OR(A536="AC",A536="AM",A536="AP",A536="PA",A536="RO",A536="RR",A536="TO"),"Manaus/AM",IF(OR(A536="AL",A536="BA",A536="CE",A536="MA",A536="PB",A536="PE",A536="PI",A536="RN",A536="SE"),"Recife/PE",IF(OR(A536="MT",A536="MS",A536="GO",A536="DF"),"Campo Grande/MS",IF(OR(A536="SC",A536="PR",A536="RS",A536="MG",A536="ES",A536="SP",A536="RJ"),"Curitiba/PR","VERIFICAR UF"))))</f>
        <v>Manaus/AM</v>
      </c>
      <c r="C536" s="26"/>
      <c r="D536" s="27"/>
      <c r="E536" s="29" t="n">
        <f aca="false">IFERROR(INDEX('ANEXO IV - Kits por Polo'!$F$2:$F$615,MATCH($M536&amp;"|"&amp;$K536&amp;"|"&amp;$A536&amp;"|"&amp;$J536,'ANEXO IV - Kits por Polo'!$I$2:$I$615,0)),0)</f>
        <v>14</v>
      </c>
      <c r="F536" s="28" t="n">
        <f aca="false">IFERROR(INDEX('ANEXO IV - Kits por Polo'!$G$2:$G$615,MATCH($M536&amp;"|"&amp;$K536&amp;"|"&amp;$A536&amp;"|"&amp;$J536,'ANEXO IV - Kits por Polo'!$I$2:$I$615,0)),0)</f>
        <v>138988</v>
      </c>
      <c r="G536" s="29" t="s">
        <v>2734</v>
      </c>
      <c r="H536" s="29" t="n">
        <f aca="false">IFERROR(INDEX('ANEXO IV - Kits por Polo'!$H$2:$H$615,MATCH($M536&amp;"|"&amp;$K536&amp;"|"&amp;$A536&amp;"|"&amp;$J536,'ANEXO IV - Kits por Polo'!$I$2:$I$615,0)),0)</f>
        <v>782.6</v>
      </c>
      <c r="I536" s="29" t="n">
        <f aca="false">MAX(F536/1000,H536*0.3)</f>
        <v>234.78</v>
      </c>
      <c r="J536" s="30" t="s">
        <v>1068</v>
      </c>
      <c r="K536" s="31" t="s">
        <v>1077</v>
      </c>
      <c r="L536" s="31" t="s">
        <v>1077</v>
      </c>
      <c r="M536" s="30" t="s">
        <v>3062</v>
      </c>
      <c r="N536" s="30" t="s">
        <v>3063</v>
      </c>
      <c r="O536" s="29" t="s">
        <v>3064</v>
      </c>
      <c r="P536" s="25" t="s">
        <v>3065</v>
      </c>
      <c r="Q536" s="32" t="n">
        <v>3.96102436452528</v>
      </c>
      <c r="R536" s="32" t="n">
        <v>-64.4587618244152</v>
      </c>
      <c r="S536" s="31" t="s">
        <v>500</v>
      </c>
      <c r="T536" s="33" t="s">
        <v>3066</v>
      </c>
      <c r="U536" s="29" t="n">
        <v>69343000</v>
      </c>
      <c r="V536" s="34" t="s">
        <v>3067</v>
      </c>
      <c r="W536" s="34"/>
      <c r="X536" s="34"/>
      <c r="Y536" s="34"/>
    </row>
    <row r="537" customFormat="false" ht="15" hidden="false" customHeight="true" outlineLevel="0" collapsed="false">
      <c r="A537" s="35" t="s">
        <v>2733</v>
      </c>
      <c r="B537" s="11" t="str">
        <f aca="false">IF(OR(A537="AC",A537="AM",A537="AP",A537="PA",A537="RO",A537="RR",A537="TO"),"Manaus/AM",IF(OR(A537="AL",A537="BA",A537="CE",A537="MA",A537="PB",A537="PE",A537="PI",A537="RN",A537="SE"),"Recife/PE",IF(OR(A537="MT",A537="MS",A537="GO",A537="DF"),"Campo Grande/MS",IF(OR(A537="SC",A537="PR",A537="RS",A537="MG",A537="ES",A537="SP",A537="RJ"),"Curitiba/PR","VERIFICAR UF"))))</f>
        <v>Manaus/AM</v>
      </c>
      <c r="C537" s="26"/>
      <c r="D537" s="27"/>
      <c r="E537" s="37" t="n">
        <f aca="false">IFERROR(INDEX('ANEXO IV - Kits por Polo'!$F$2:$F$615,MATCH($M537&amp;"|"&amp;$K537&amp;"|"&amp;$A537&amp;"|"&amp;$J537,'ANEXO IV - Kits por Polo'!$I$2:$I$615,0)),0)</f>
        <v>9</v>
      </c>
      <c r="F537" s="36" t="n">
        <f aca="false">IFERROR(INDEX('ANEXO IV - Kits por Polo'!$G$2:$G$615,MATCH($M537&amp;"|"&amp;$K537&amp;"|"&amp;$A537&amp;"|"&amp;$J537,'ANEXO IV - Kits por Polo'!$I$2:$I$615,0)),0)</f>
        <v>86381</v>
      </c>
      <c r="G537" s="37" t="s">
        <v>2748</v>
      </c>
      <c r="H537" s="37" t="n">
        <f aca="false">IFERROR(INDEX('ANEXO IV - Kits por Polo'!$H$2:$H$615,MATCH($M537&amp;"|"&amp;$K537&amp;"|"&amp;$A537&amp;"|"&amp;$J537,'ANEXO IV - Kits por Polo'!$I$2:$I$615,0)),0)</f>
        <v>488.41</v>
      </c>
      <c r="I537" s="37" t="n">
        <f aca="false">MAX(F537/1000,H537*0.3)</f>
        <v>146.523</v>
      </c>
      <c r="J537" s="38" t="s">
        <v>1068</v>
      </c>
      <c r="K537" s="39" t="s">
        <v>1077</v>
      </c>
      <c r="L537" s="39" t="s">
        <v>1077</v>
      </c>
      <c r="M537" s="38" t="s">
        <v>3068</v>
      </c>
      <c r="N537" s="38" t="s">
        <v>3068</v>
      </c>
      <c r="O537" s="37" t="s">
        <v>3069</v>
      </c>
      <c r="P537" s="35" t="s">
        <v>3070</v>
      </c>
      <c r="Q537" s="40" t="n">
        <v>3.23818373633649</v>
      </c>
      <c r="R537" s="40" t="n">
        <v>-62.5940899609643</v>
      </c>
      <c r="S537" s="39" t="s">
        <v>500</v>
      </c>
      <c r="T537" s="41" t="s">
        <v>3071</v>
      </c>
      <c r="U537" s="37" t="n">
        <v>69350000</v>
      </c>
      <c r="V537" s="42" t="s">
        <v>3072</v>
      </c>
      <c r="W537" s="42"/>
      <c r="X537" s="42"/>
      <c r="Y537" s="42"/>
    </row>
    <row r="538" customFormat="false" ht="15" hidden="false" customHeight="true" outlineLevel="0" collapsed="false">
      <c r="A538" s="25" t="s">
        <v>2733</v>
      </c>
      <c r="B538" s="11" t="str">
        <f aca="false">IF(OR(A538="AC",A538="AM",A538="AP",A538="PA",A538="RO",A538="RR",A538="TO"),"Manaus/AM",IF(OR(A538="AL",A538="BA",A538="CE",A538="MA",A538="PB",A538="PE",A538="PI",A538="RN",A538="SE"),"Recife/PE",IF(OR(A538="MT",A538="MS",A538="GO",A538="DF"),"Campo Grande/MS",IF(OR(A538="SC",A538="PR",A538="RS",A538="MG",A538="ES",A538="SP",A538="RJ"),"Curitiba/PR","VERIFICAR UF"))))</f>
        <v>Manaus/AM</v>
      </c>
      <c r="C538" s="26"/>
      <c r="D538" s="27"/>
      <c r="E538" s="29" t="n">
        <f aca="false">IFERROR(INDEX('ANEXO IV - Kits por Polo'!$F$2:$F$615,MATCH($M538&amp;"|"&amp;$K538&amp;"|"&amp;$A538&amp;"|"&amp;$J538,'ANEXO IV - Kits por Polo'!$I$2:$I$615,0)),0)</f>
        <v>21</v>
      </c>
      <c r="F538" s="28" t="n">
        <f aca="false">IFERROR(INDEX('ANEXO IV - Kits por Polo'!$G$2:$G$615,MATCH($M538&amp;"|"&amp;$K538&amp;"|"&amp;$A538&amp;"|"&amp;$J538,'ANEXO IV - Kits por Polo'!$I$2:$I$615,0)),0)</f>
        <v>198435</v>
      </c>
      <c r="G538" s="29" t="s">
        <v>2734</v>
      </c>
      <c r="H538" s="29" t="n">
        <f aca="false">IFERROR(INDEX('ANEXO IV - Kits por Polo'!$H$2:$H$615,MATCH($M538&amp;"|"&amp;$K538&amp;"|"&amp;$A538&amp;"|"&amp;$J538,'ANEXO IV - Kits por Polo'!$I$2:$I$615,0)),0)</f>
        <v>1121.315</v>
      </c>
      <c r="I538" s="29" t="n">
        <f aca="false">MAX(F538/1000,H538*0.3)</f>
        <v>336.3945</v>
      </c>
      <c r="J538" s="30" t="s">
        <v>1068</v>
      </c>
      <c r="K538" s="31" t="s">
        <v>1077</v>
      </c>
      <c r="L538" s="31" t="s">
        <v>1077</v>
      </c>
      <c r="M538" s="30" t="s">
        <v>3073</v>
      </c>
      <c r="N538" s="30" t="s">
        <v>3073</v>
      </c>
      <c r="O538" s="29" t="s">
        <v>3074</v>
      </c>
      <c r="P538" s="25" t="s">
        <v>3075</v>
      </c>
      <c r="Q538" s="32" t="n">
        <v>3.76462324028394</v>
      </c>
      <c r="R538" s="32" t="n">
        <v>-63.987545908852</v>
      </c>
      <c r="S538" s="31" t="s">
        <v>600</v>
      </c>
      <c r="T538" s="33" t="s">
        <v>3076</v>
      </c>
      <c r="U538" s="29" t="n">
        <v>69343000</v>
      </c>
      <c r="V538" s="34" t="s">
        <v>3077</v>
      </c>
      <c r="W538" s="34"/>
      <c r="X538" s="34"/>
      <c r="Y538" s="34"/>
    </row>
    <row r="539" customFormat="false" ht="15" hidden="false" customHeight="true" outlineLevel="0" collapsed="false">
      <c r="A539" s="35" t="s">
        <v>2733</v>
      </c>
      <c r="B539" s="11" t="str">
        <f aca="false">IF(OR(A539="AC",A539="AM",A539="AP",A539="PA",A539="RO",A539="RR",A539="TO"),"Manaus/AM",IF(OR(A539="AL",A539="BA",A539="CE",A539="MA",A539="PB",A539="PE",A539="PI",A539="RN",A539="SE"),"Recife/PE",IF(OR(A539="MT",A539="MS",A539="GO",A539="DF"),"Campo Grande/MS",IF(OR(A539="SC",A539="PR",A539="RS",A539="MG",A539="ES",A539="SP",A539="RJ"),"Curitiba/PR","VERIFICAR UF"))))</f>
        <v>Manaus/AM</v>
      </c>
      <c r="C539" s="26"/>
      <c r="D539" s="27"/>
      <c r="E539" s="37" t="n">
        <f aca="false">IFERROR(INDEX('ANEXO IV - Kits por Polo'!$F$2:$F$615,MATCH($M539&amp;"|"&amp;$K539&amp;"|"&amp;$A539&amp;"|"&amp;$J539,'ANEXO IV - Kits por Polo'!$I$2:$I$615,0)),0)</f>
        <v>28</v>
      </c>
      <c r="F539" s="36" t="n">
        <f aca="false">IFERROR(INDEX('ANEXO IV - Kits por Polo'!$G$2:$G$615,MATCH($M539&amp;"|"&amp;$K539&amp;"|"&amp;$A539&amp;"|"&amp;$J539,'ANEXO IV - Kits por Polo'!$I$2:$I$615,0)),0)</f>
        <v>261227</v>
      </c>
      <c r="G539" s="37" t="s">
        <v>3029</v>
      </c>
      <c r="H539" s="37" t="n">
        <f aca="false">IFERROR(INDEX('ANEXO IV - Kits por Polo'!$H$2:$H$615,MATCH($M539&amp;"|"&amp;$K539&amp;"|"&amp;$A539&amp;"|"&amp;$J539,'ANEXO IV - Kits por Polo'!$I$2:$I$615,0)),0)</f>
        <v>1477.91</v>
      </c>
      <c r="I539" s="37" t="n">
        <f aca="false">MAX(F539/1000,H539*0.3)</f>
        <v>443.373</v>
      </c>
      <c r="J539" s="38" t="s">
        <v>1068</v>
      </c>
      <c r="K539" s="39" t="s">
        <v>158</v>
      </c>
      <c r="L539" s="39" t="s">
        <v>159</v>
      </c>
      <c r="M539" s="38" t="s">
        <v>3078</v>
      </c>
      <c r="N539" s="38" t="s">
        <v>3078</v>
      </c>
      <c r="O539" s="37" t="s">
        <v>3079</v>
      </c>
      <c r="P539" s="35" t="s">
        <v>3080</v>
      </c>
      <c r="Q539" s="40" t="n">
        <v>2.66000803291797</v>
      </c>
      <c r="R539" s="40" t="n">
        <v>-63.1564567000972</v>
      </c>
      <c r="S539" s="39" t="s">
        <v>379</v>
      </c>
      <c r="T539" s="41" t="s">
        <v>3081</v>
      </c>
      <c r="U539" s="37" t="n">
        <v>69348000</v>
      </c>
      <c r="V539" s="42" t="s">
        <v>3082</v>
      </c>
      <c r="W539" s="42"/>
      <c r="X539" s="42"/>
      <c r="Y539" s="42"/>
    </row>
    <row r="540" customFormat="false" ht="15" hidden="false" customHeight="true" outlineLevel="0" collapsed="false">
      <c r="A540" s="25" t="s">
        <v>2733</v>
      </c>
      <c r="B540" s="11" t="str">
        <f aca="false">IF(OR(A540="AC",A540="AM",A540="AP",A540="PA",A540="RO",A540="RR",A540="TO"),"Manaus/AM",IF(OR(A540="AL",A540="BA",A540="CE",A540="MA",A540="PB",A540="PE",A540="PI",A540="RN",A540="SE"),"Recife/PE",IF(OR(A540="MT",A540="MS",A540="GO",A540="DF"),"Campo Grande/MS",IF(OR(A540="SC",A540="PR",A540="RS",A540="MG",A540="ES",A540="SP",A540="RJ"),"Curitiba/PR","VERIFICAR UF"))))</f>
        <v>Manaus/AM</v>
      </c>
      <c r="C540" s="26"/>
      <c r="D540" s="27"/>
      <c r="E540" s="29" t="n">
        <f aca="false">IFERROR(INDEX('ANEXO IV - Kits por Polo'!$F$2:$F$615,MATCH($M540&amp;"|"&amp;$K540&amp;"|"&amp;$A540&amp;"|"&amp;$J540,'ANEXO IV - Kits por Polo'!$I$2:$I$615,0)),0)</f>
        <v>6</v>
      </c>
      <c r="F540" s="28" t="n">
        <f aca="false">IFERROR(INDEX('ANEXO IV - Kits por Polo'!$G$2:$G$615,MATCH($M540&amp;"|"&amp;$K540&amp;"|"&amp;$A540&amp;"|"&amp;$J540,'ANEXO IV - Kits por Polo'!$I$2:$I$615,0)),0)</f>
        <v>53630</v>
      </c>
      <c r="G540" s="29" t="s">
        <v>3029</v>
      </c>
      <c r="H540" s="29" t="n">
        <f aca="false">IFERROR(INDEX('ANEXO IV - Kits por Polo'!$H$2:$H$615,MATCH($M540&amp;"|"&amp;$K540&amp;"|"&amp;$A540&amp;"|"&amp;$J540,'ANEXO IV - Kits por Polo'!$I$2:$I$615,0)),0)</f>
        <v>306.02</v>
      </c>
      <c r="I540" s="29" t="n">
        <f aca="false">MAX(F540/1000,H540*0.3)</f>
        <v>91.806</v>
      </c>
      <c r="J540" s="30" t="s">
        <v>1068</v>
      </c>
      <c r="K540" s="31" t="s">
        <v>1077</v>
      </c>
      <c r="L540" s="31" t="s">
        <v>1077</v>
      </c>
      <c r="M540" s="30" t="s">
        <v>3083</v>
      </c>
      <c r="N540" s="30" t="s">
        <v>3084</v>
      </c>
      <c r="O540" s="29" t="s">
        <v>3085</v>
      </c>
      <c r="P540" s="25" t="s">
        <v>3086</v>
      </c>
      <c r="Q540" s="32" t="n">
        <v>2.73544455408703</v>
      </c>
      <c r="R540" s="32" t="n">
        <v>-63.4534525661109</v>
      </c>
      <c r="S540" s="31" t="s">
        <v>946</v>
      </c>
      <c r="T540" s="33" t="s">
        <v>3087</v>
      </c>
      <c r="U540" s="29" t="n">
        <v>69348000</v>
      </c>
      <c r="V540" s="34" t="s">
        <v>3088</v>
      </c>
      <c r="W540" s="34"/>
      <c r="X540" s="34"/>
      <c r="Y540" s="34"/>
    </row>
    <row r="541" customFormat="false" ht="15" hidden="false" customHeight="true" outlineLevel="0" collapsed="false">
      <c r="A541" s="35" t="s">
        <v>2733</v>
      </c>
      <c r="B541" s="11" t="str">
        <f aca="false">IF(OR(A541="AC",A541="AM",A541="AP",A541="PA",A541="RO",A541="RR",A541="TO"),"Manaus/AM",IF(OR(A541="AL",A541="BA",A541="CE",A541="MA",A541="PB",A541="PE",A541="PI",A541="RN",A541="SE"),"Recife/PE",IF(OR(A541="MT",A541="MS",A541="GO",A541="DF"),"Campo Grande/MS",IF(OR(A541="SC",A541="PR",A541="RS",A541="MG",A541="ES",A541="SP",A541="RJ"),"Curitiba/PR","VERIFICAR UF"))))</f>
        <v>Manaus/AM</v>
      </c>
      <c r="C541" s="26"/>
      <c r="D541" s="27"/>
      <c r="E541" s="37" t="n">
        <f aca="false">IFERROR(INDEX('ANEXO IV - Kits por Polo'!$F$2:$F$615,MATCH($M541&amp;"|"&amp;$K541&amp;"|"&amp;$A541&amp;"|"&amp;$J541,'ANEXO IV - Kits por Polo'!$I$2:$I$615,0)),0)</f>
        <v>49</v>
      </c>
      <c r="F541" s="36" t="n">
        <f aca="false">IFERROR(INDEX('ANEXO IV - Kits por Polo'!$G$2:$G$615,MATCH($M541&amp;"|"&amp;$K541&amp;"|"&amp;$A541&amp;"|"&amp;$J541,'ANEXO IV - Kits por Polo'!$I$2:$I$615,0)),0)</f>
        <v>485018</v>
      </c>
      <c r="G541" s="37" t="s">
        <v>2947</v>
      </c>
      <c r="H541" s="37" t="n">
        <f aca="false">IFERROR(INDEX('ANEXO IV - Kits por Polo'!$H$2:$H$615,MATCH($M541&amp;"|"&amp;$K541&amp;"|"&amp;$A541&amp;"|"&amp;$J541,'ANEXO IV - Kits por Polo'!$I$2:$I$615,0)),0)</f>
        <v>2727.92</v>
      </c>
      <c r="I541" s="37" t="n">
        <f aca="false">MAX(F541/1000,H541*0.3)</f>
        <v>818.376</v>
      </c>
      <c r="J541" s="38" t="s">
        <v>1068</v>
      </c>
      <c r="K541" s="39" t="s">
        <v>158</v>
      </c>
      <c r="L541" s="39" t="s">
        <v>159</v>
      </c>
      <c r="M541" s="38" t="s">
        <v>3089</v>
      </c>
      <c r="N541" s="38" t="s">
        <v>3089</v>
      </c>
      <c r="O541" s="37" t="s">
        <v>3090</v>
      </c>
      <c r="P541" s="35" t="s">
        <v>3091</v>
      </c>
      <c r="Q541" s="40" t="n">
        <v>1.73948128294281</v>
      </c>
      <c r="R541" s="40" t="n">
        <v>-62.2866019201163</v>
      </c>
      <c r="S541" s="39" t="s">
        <v>600</v>
      </c>
      <c r="T541" s="41" t="s">
        <v>3092</v>
      </c>
      <c r="U541" s="37" t="n">
        <v>69360000</v>
      </c>
      <c r="V541" s="42" t="s">
        <v>3093</v>
      </c>
      <c r="W541" s="42"/>
      <c r="X541" s="42"/>
      <c r="Y541" s="42"/>
    </row>
    <row r="542" customFormat="false" ht="15" hidden="false" customHeight="true" outlineLevel="0" collapsed="false">
      <c r="A542" s="25" t="s">
        <v>2733</v>
      </c>
      <c r="B542" s="11" t="str">
        <f aca="false">IF(OR(A542="AC",A542="AM",A542="AP",A542="PA",A542="RO",A542="RR",A542="TO"),"Manaus/AM",IF(OR(A542="AL",A542="BA",A542="CE",A542="MA",A542="PB",A542="PE",A542="PI",A542="RN",A542="SE"),"Recife/PE",IF(OR(A542="MT",A542="MS",A542="GO",A542="DF"),"Campo Grande/MS",IF(OR(A542="SC",A542="PR",A542="RS",A542="MG",A542="ES",A542="SP",A542="RJ"),"Curitiba/PR","VERIFICAR UF"))))</f>
        <v>Manaus/AM</v>
      </c>
      <c r="C542" s="26"/>
      <c r="D542" s="27"/>
      <c r="E542" s="29" t="n">
        <f aca="false">IFERROR(INDEX('ANEXO IV - Kits por Polo'!$F$2:$F$615,MATCH($M542&amp;"|"&amp;$K542&amp;"|"&amp;$A542&amp;"|"&amp;$J542,'ANEXO IV - Kits por Polo'!$I$2:$I$615,0)),0)</f>
        <v>21</v>
      </c>
      <c r="F542" s="28" t="n">
        <f aca="false">IFERROR(INDEX('ANEXO IV - Kits por Polo'!$G$2:$G$615,MATCH($M542&amp;"|"&amp;$K542&amp;"|"&amp;$A542&amp;"|"&amp;$J542,'ANEXO IV - Kits por Polo'!$I$2:$I$615,0)),0)</f>
        <v>211449</v>
      </c>
      <c r="G542" s="29" t="s">
        <v>2734</v>
      </c>
      <c r="H542" s="29" t="n">
        <f aca="false">IFERROR(INDEX('ANEXO IV - Kits por Polo'!$H$2:$H$615,MATCH($M542&amp;"|"&amp;$K542&amp;"|"&amp;$A542&amp;"|"&amp;$J542,'ANEXO IV - Kits por Polo'!$I$2:$I$615,0)),0)</f>
        <v>1188.59</v>
      </c>
      <c r="I542" s="29" t="n">
        <f aca="false">MAX(F542/1000,H542*0.3)</f>
        <v>356.577</v>
      </c>
      <c r="J542" s="30" t="s">
        <v>1068</v>
      </c>
      <c r="K542" s="31" t="s">
        <v>1077</v>
      </c>
      <c r="L542" s="31" t="s">
        <v>1077</v>
      </c>
      <c r="M542" s="30" t="s">
        <v>3094</v>
      </c>
      <c r="N542" s="30" t="s">
        <v>3094</v>
      </c>
      <c r="O542" s="29" t="s">
        <v>3095</v>
      </c>
      <c r="P542" s="25" t="s">
        <v>3096</v>
      </c>
      <c r="Q542" s="32" t="n">
        <v>3.92665358965483</v>
      </c>
      <c r="R542" s="32" t="n">
        <v>-64.1840760183616</v>
      </c>
      <c r="S542" s="31" t="s">
        <v>600</v>
      </c>
      <c r="T542" s="33" t="s">
        <v>3097</v>
      </c>
      <c r="U542" s="29" t="n">
        <v>69343000</v>
      </c>
      <c r="V542" s="34" t="s">
        <v>3098</v>
      </c>
      <c r="W542" s="34"/>
      <c r="X542" s="34"/>
      <c r="Y542" s="34"/>
    </row>
    <row r="543" customFormat="false" ht="15" hidden="false" customHeight="true" outlineLevel="0" collapsed="false">
      <c r="A543" s="35" t="s">
        <v>2733</v>
      </c>
      <c r="B543" s="11" t="str">
        <f aca="false">IF(OR(A543="AC",A543="AM",A543="AP",A543="PA",A543="RO",A543="RR",A543="TO"),"Manaus/AM",IF(OR(A543="AL",A543="BA",A543="CE",A543="MA",A543="PB",A543="PE",A543="PI",A543="RN",A543="SE"),"Recife/PE",IF(OR(A543="MT",A543="MS",A543="GO",A543="DF"),"Campo Grande/MS",IF(OR(A543="SC",A543="PR",A543="RS",A543="MG",A543="ES",A543="SP",A543="RJ"),"Curitiba/PR","VERIFICAR UF"))))</f>
        <v>Manaus/AM</v>
      </c>
      <c r="C543" s="26"/>
      <c r="D543" s="27"/>
      <c r="E543" s="37" t="n">
        <f aca="false">IFERROR(INDEX('ANEXO IV - Kits por Polo'!$F$2:$F$615,MATCH($M543&amp;"|"&amp;$K543&amp;"|"&amp;$A543&amp;"|"&amp;$J543,'ANEXO IV - Kits por Polo'!$I$2:$I$615,0)),0)</f>
        <v>10</v>
      </c>
      <c r="F543" s="36" t="n">
        <f aca="false">IFERROR(INDEX('ANEXO IV - Kits por Polo'!$G$2:$G$615,MATCH($M543&amp;"|"&amp;$K543&amp;"|"&amp;$A543&amp;"|"&amp;$J543,'ANEXO IV - Kits por Polo'!$I$2:$I$615,0)),0)</f>
        <v>93341</v>
      </c>
      <c r="G543" s="37" t="s">
        <v>2734</v>
      </c>
      <c r="H543" s="37" t="n">
        <f aca="false">IFERROR(INDEX('ANEXO IV - Kits por Polo'!$H$2:$H$615,MATCH($M543&amp;"|"&amp;$K543&amp;"|"&amp;$A543&amp;"|"&amp;$J543,'ANEXO IV - Kits por Polo'!$I$2:$I$615,0)),0)</f>
        <v>529.62</v>
      </c>
      <c r="I543" s="37" t="n">
        <f aca="false">MAX(F543/1000,H543*0.3)</f>
        <v>158.886</v>
      </c>
      <c r="J543" s="38" t="s">
        <v>1068</v>
      </c>
      <c r="K543" s="39" t="s">
        <v>1077</v>
      </c>
      <c r="L543" s="39" t="s">
        <v>1077</v>
      </c>
      <c r="M543" s="38" t="s">
        <v>3099</v>
      </c>
      <c r="N543" s="38" t="s">
        <v>3100</v>
      </c>
      <c r="O543" s="37" t="s">
        <v>3101</v>
      </c>
      <c r="P543" s="35" t="s">
        <v>3102</v>
      </c>
      <c r="Q543" s="40" t="n">
        <v>3.70983280379284</v>
      </c>
      <c r="R543" s="40" t="n">
        <v>-64.1597361281733</v>
      </c>
      <c r="S543" s="39" t="s">
        <v>600</v>
      </c>
      <c r="T543" s="41" t="s">
        <v>3103</v>
      </c>
      <c r="U543" s="37" t="n">
        <v>69343000</v>
      </c>
      <c r="V543" s="42" t="s">
        <v>3104</v>
      </c>
      <c r="W543" s="42"/>
      <c r="X543" s="42"/>
      <c r="Y543" s="42"/>
    </row>
    <row r="544" customFormat="false" ht="15" hidden="false" customHeight="true" outlineLevel="0" collapsed="false">
      <c r="A544" s="25" t="s">
        <v>2733</v>
      </c>
      <c r="B544" s="11" t="str">
        <f aca="false">IF(OR(A544="AC",A544="AM",A544="AP",A544="PA",A544="RO",A544="RR",A544="TO"),"Manaus/AM",IF(OR(A544="AL",A544="BA",A544="CE",A544="MA",A544="PB",A544="PE",A544="PI",A544="RN",A544="SE"),"Recife/PE",IF(OR(A544="MT",A544="MS",A544="GO",A544="DF"),"Campo Grande/MS",IF(OR(A544="SC",A544="PR",A544="RS",A544="MG",A544="ES",A544="SP",A544="RJ"),"Curitiba/PR","VERIFICAR UF"))))</f>
        <v>Manaus/AM</v>
      </c>
      <c r="C544" s="26"/>
      <c r="D544" s="27"/>
      <c r="E544" s="29" t="n">
        <f aca="false">IFERROR(INDEX('ANEXO IV - Kits por Polo'!$F$2:$F$615,MATCH($M544&amp;"|"&amp;$K544&amp;"|"&amp;$A544&amp;"|"&amp;$J544,'ANEXO IV - Kits por Polo'!$I$2:$I$615,0)),0)</f>
        <v>41</v>
      </c>
      <c r="F544" s="28" t="n">
        <f aca="false">IFERROR(INDEX('ANEXO IV - Kits por Polo'!$G$2:$G$615,MATCH($M544&amp;"|"&amp;$K544&amp;"|"&amp;$A544&amp;"|"&amp;$J544,'ANEXO IV - Kits por Polo'!$I$2:$I$615,0)),0)</f>
        <v>410742</v>
      </c>
      <c r="G544" s="29" t="s">
        <v>2748</v>
      </c>
      <c r="H544" s="29" t="n">
        <f aca="false">IFERROR(INDEX('ANEXO IV - Kits por Polo'!$H$2:$H$615,MATCH($M544&amp;"|"&amp;$K544&amp;"|"&amp;$A544&amp;"|"&amp;$J544,'ANEXO IV - Kits por Polo'!$I$2:$I$615,0)),0)</f>
        <v>2328.3</v>
      </c>
      <c r="I544" s="29" t="n">
        <f aca="false">MAX(F544/1000,H544*0.3)</f>
        <v>698.49</v>
      </c>
      <c r="J544" s="30" t="s">
        <v>1068</v>
      </c>
      <c r="K544" s="31" t="s">
        <v>158</v>
      </c>
      <c r="L544" s="31" t="s">
        <v>159</v>
      </c>
      <c r="M544" s="30" t="s">
        <v>3105</v>
      </c>
      <c r="N544" s="30" t="s">
        <v>3106</v>
      </c>
      <c r="O544" s="29" t="s">
        <v>3107</v>
      </c>
      <c r="P544" s="25" t="s">
        <v>3108</v>
      </c>
      <c r="Q544" s="32" t="n">
        <v>3.33262608634406</v>
      </c>
      <c r="R544" s="32" t="n">
        <v>-62.970707112523</v>
      </c>
      <c r="S544" s="31" t="s">
        <v>600</v>
      </c>
      <c r="T544" s="33" t="s">
        <v>3109</v>
      </c>
      <c r="U544" s="29" t="n">
        <v>69350000</v>
      </c>
      <c r="V544" s="34" t="s">
        <v>3110</v>
      </c>
      <c r="W544" s="34"/>
      <c r="X544" s="34"/>
      <c r="Y544" s="34"/>
    </row>
    <row r="545" customFormat="false" ht="15" hidden="false" customHeight="true" outlineLevel="0" collapsed="false">
      <c r="A545" s="35" t="s">
        <v>2733</v>
      </c>
      <c r="B545" s="11" t="str">
        <f aca="false">IF(OR(A545="AC",A545="AM",A545="AP",A545="PA",A545="RO",A545="RR",A545="TO"),"Manaus/AM",IF(OR(A545="AL",A545="BA",A545="CE",A545="MA",A545="PB",A545="PE",A545="PI",A545="RN",A545="SE"),"Recife/PE",IF(OR(A545="MT",A545="MS",A545="GO",A545="DF"),"Campo Grande/MS",IF(OR(A545="SC",A545="PR",A545="RS",A545="MG",A545="ES",A545="SP",A545="RJ"),"Curitiba/PR","VERIFICAR UF"))))</f>
        <v>Manaus/AM</v>
      </c>
      <c r="C545" s="26"/>
      <c r="D545" s="27"/>
      <c r="E545" s="37" t="n">
        <f aca="false">IFERROR(INDEX('ANEXO IV - Kits por Polo'!$F$2:$F$615,MATCH($M545&amp;"|"&amp;$K545&amp;"|"&amp;$A545&amp;"|"&amp;$J545,'ANEXO IV - Kits por Polo'!$I$2:$I$615,0)),0)</f>
        <v>16</v>
      </c>
      <c r="F545" s="36" t="n">
        <f aca="false">IFERROR(INDEX('ANEXO IV - Kits por Polo'!$G$2:$G$615,MATCH($M545&amp;"|"&amp;$K545&amp;"|"&amp;$A545&amp;"|"&amp;$J545,'ANEXO IV - Kits por Polo'!$I$2:$I$615,0)),0)</f>
        <v>135099</v>
      </c>
      <c r="G545" s="37" t="s">
        <v>2748</v>
      </c>
      <c r="H545" s="37" t="n">
        <f aca="false">IFERROR(INDEX('ANEXO IV - Kits por Polo'!$H$2:$H$615,MATCH($M545&amp;"|"&amp;$K545&amp;"|"&amp;$A545&amp;"|"&amp;$J545,'ANEXO IV - Kits por Polo'!$I$2:$I$615,0)),0)</f>
        <v>776.88</v>
      </c>
      <c r="I545" s="37" t="n">
        <f aca="false">MAX(F545/1000,H545*0.3)</f>
        <v>233.064</v>
      </c>
      <c r="J545" s="38" t="s">
        <v>1068</v>
      </c>
      <c r="K545" s="39" t="s">
        <v>158</v>
      </c>
      <c r="L545" s="39" t="s">
        <v>159</v>
      </c>
      <c r="M545" s="38" t="s">
        <v>3111</v>
      </c>
      <c r="N545" s="38" t="s">
        <v>3111</v>
      </c>
      <c r="O545" s="37" t="s">
        <v>3112</v>
      </c>
      <c r="P545" s="35" t="s">
        <v>3113</v>
      </c>
      <c r="Q545" s="40" t="n">
        <v>3.28370584071267</v>
      </c>
      <c r="R545" s="40" t="n">
        <v>-63.850795440368</v>
      </c>
      <c r="S545" s="39" t="s">
        <v>600</v>
      </c>
      <c r="T545" s="41" t="s">
        <v>3114</v>
      </c>
      <c r="U545" s="37" t="n">
        <v>69350000</v>
      </c>
      <c r="V545" s="42" t="s">
        <v>3115</v>
      </c>
      <c r="W545" s="42"/>
      <c r="X545" s="42"/>
      <c r="Y545" s="42"/>
    </row>
    <row r="546" customFormat="false" ht="15" hidden="false" customHeight="true" outlineLevel="0" collapsed="false">
      <c r="A546" s="25" t="s">
        <v>2733</v>
      </c>
      <c r="B546" s="11" t="str">
        <f aca="false">IF(OR(A546="AC",A546="AM",A546="AP",A546="PA",A546="RO",A546="RR",A546="TO"),"Manaus/AM",IF(OR(A546="AL",A546="BA",A546="CE",A546="MA",A546="PB",A546="PE",A546="PI",A546="RN",A546="SE"),"Recife/PE",IF(OR(A546="MT",A546="MS",A546="GO",A546="DF"),"Campo Grande/MS",IF(OR(A546="SC",A546="PR",A546="RS",A546="MG",A546="ES",A546="SP",A546="RJ"),"Curitiba/PR","VERIFICAR UF"))))</f>
        <v>Manaus/AM</v>
      </c>
      <c r="C546" s="26"/>
      <c r="D546" s="27"/>
      <c r="E546" s="29" t="n">
        <f aca="false">IFERROR(INDEX('ANEXO IV - Kits por Polo'!$F$2:$F$615,MATCH($M546&amp;"|"&amp;$K546&amp;"|"&amp;$A546&amp;"|"&amp;$J546,'ANEXO IV - Kits por Polo'!$I$2:$I$615,0)),0)</f>
        <v>20</v>
      </c>
      <c r="F546" s="28" t="n">
        <f aca="false">IFERROR(INDEX('ANEXO IV - Kits por Polo'!$G$2:$G$615,MATCH($M546&amp;"|"&amp;$K546&amp;"|"&amp;$A546&amp;"|"&amp;$J546,'ANEXO IV - Kits por Polo'!$I$2:$I$615,0)),0)</f>
        <v>210094</v>
      </c>
      <c r="G546" s="29" t="s">
        <v>2748</v>
      </c>
      <c r="H546" s="29" t="n">
        <f aca="false">IFERROR(INDEX('ANEXO IV - Kits por Polo'!$H$2:$H$615,MATCH($M546&amp;"|"&amp;$K546&amp;"|"&amp;$A546&amp;"|"&amp;$J546,'ANEXO IV - Kits por Polo'!$I$2:$I$615,0)),0)</f>
        <v>1182.16</v>
      </c>
      <c r="I546" s="29" t="n">
        <f aca="false">MAX(F546/1000,H546*0.3)</f>
        <v>354.648</v>
      </c>
      <c r="J546" s="30" t="s">
        <v>1068</v>
      </c>
      <c r="K546" s="31" t="s">
        <v>1077</v>
      </c>
      <c r="L546" s="31" t="s">
        <v>1077</v>
      </c>
      <c r="M546" s="30" t="s">
        <v>3116</v>
      </c>
      <c r="N546" s="30" t="s">
        <v>3117</v>
      </c>
      <c r="O546" s="29" t="s">
        <v>112</v>
      </c>
      <c r="P546" s="25" t="s">
        <v>3118</v>
      </c>
      <c r="Q546" s="32" t="n">
        <v>3.15935957005601</v>
      </c>
      <c r="R546" s="32" t="n">
        <v>-63.7783446257328</v>
      </c>
      <c r="S546" s="31" t="s">
        <v>600</v>
      </c>
      <c r="T546" s="33" t="s">
        <v>3119</v>
      </c>
      <c r="U546" s="29" t="n">
        <v>69350000</v>
      </c>
      <c r="V546" s="34" t="s">
        <v>3120</v>
      </c>
      <c r="W546" s="34"/>
      <c r="X546" s="34"/>
      <c r="Y546" s="34"/>
    </row>
    <row r="547" customFormat="false" ht="15" hidden="false" customHeight="true" outlineLevel="0" collapsed="false">
      <c r="A547" s="35" t="s">
        <v>2733</v>
      </c>
      <c r="B547" s="11" t="str">
        <f aca="false">IF(OR(A547="AC",A547="AM",A547="AP",A547="PA",A547="RO",A547="RR",A547="TO"),"Manaus/AM",IF(OR(A547="AL",A547="BA",A547="CE",A547="MA",A547="PB",A547="PE",A547="PI",A547="RN",A547="SE"),"Recife/PE",IF(OR(A547="MT",A547="MS",A547="GO",A547="DF"),"Campo Grande/MS",IF(OR(A547="SC",A547="PR",A547="RS",A547="MG",A547="ES",A547="SP",A547="RJ"),"Curitiba/PR","VERIFICAR UF"))))</f>
        <v>Manaus/AM</v>
      </c>
      <c r="C547" s="26"/>
      <c r="D547" s="27"/>
      <c r="E547" s="37" t="n">
        <f aca="false">IFERROR(INDEX('ANEXO IV - Kits por Polo'!$F$2:$F$615,MATCH($M547&amp;"|"&amp;$K547&amp;"|"&amp;$A547&amp;"|"&amp;$J547,'ANEXO IV - Kits por Polo'!$I$2:$I$615,0)),0)</f>
        <v>5</v>
      </c>
      <c r="F547" s="36" t="n">
        <f aca="false">IFERROR(INDEX('ANEXO IV - Kits por Polo'!$G$2:$G$615,MATCH($M547&amp;"|"&amp;$K547&amp;"|"&amp;$A547&amp;"|"&amp;$J547,'ANEXO IV - Kits por Polo'!$I$2:$I$615,0)),0)</f>
        <v>34798</v>
      </c>
      <c r="G547" s="37" t="s">
        <v>2748</v>
      </c>
      <c r="H547" s="37" t="n">
        <f aca="false">IFERROR(INDEX('ANEXO IV - Kits por Polo'!$H$2:$H$615,MATCH($M547&amp;"|"&amp;$K547&amp;"|"&amp;$A547&amp;"|"&amp;$J547,'ANEXO IV - Kits por Polo'!$I$2:$I$615,0)),0)</f>
        <v>206.05</v>
      </c>
      <c r="I547" s="37" t="n">
        <f aca="false">MAX(F547/1000,H547*0.3)</f>
        <v>61.815</v>
      </c>
      <c r="J547" s="38" t="s">
        <v>1068</v>
      </c>
      <c r="K547" s="39" t="s">
        <v>1077</v>
      </c>
      <c r="L547" s="39" t="s">
        <v>1077</v>
      </c>
      <c r="M547" s="38" t="s">
        <v>3121</v>
      </c>
      <c r="N547" s="38" t="s">
        <v>3122</v>
      </c>
      <c r="O547" s="37" t="s">
        <v>3123</v>
      </c>
      <c r="P547" s="35" t="s">
        <v>3124</v>
      </c>
      <c r="Q547" s="40" t="n">
        <v>2.78691236919367</v>
      </c>
      <c r="R547" s="40" t="n">
        <v>-62.4068955899308</v>
      </c>
      <c r="S547" s="39" t="s">
        <v>946</v>
      </c>
      <c r="T547" s="41" t="s">
        <v>3125</v>
      </c>
      <c r="U547" s="37" t="n">
        <v>69350000</v>
      </c>
      <c r="V547" s="42" t="s">
        <v>3126</v>
      </c>
      <c r="W547" s="42"/>
      <c r="X547" s="42"/>
      <c r="Y547" s="42"/>
    </row>
    <row r="548" customFormat="false" ht="15" hidden="false" customHeight="true" outlineLevel="0" collapsed="false">
      <c r="A548" s="25" t="s">
        <v>2733</v>
      </c>
      <c r="B548" s="11" t="str">
        <f aca="false">IF(OR(A548="AC",A548="AM",A548="AP",A548="PA",A548="RO",A548="RR",A548="TO"),"Manaus/AM",IF(OR(A548="AL",A548="BA",A548="CE",A548="MA",A548="PB",A548="PE",A548="PI",A548="RN",A548="SE"),"Recife/PE",IF(OR(A548="MT",A548="MS",A548="GO",A548="DF"),"Campo Grande/MS",IF(OR(A548="SC",A548="PR",A548="RS",A548="MG",A548="ES",A548="SP",A548="RJ"),"Curitiba/PR","VERIFICAR UF"))))</f>
        <v>Manaus/AM</v>
      </c>
      <c r="C548" s="26"/>
      <c r="D548" s="27"/>
      <c r="E548" s="29" t="n">
        <f aca="false">IFERROR(INDEX('ANEXO IV - Kits por Polo'!$F$2:$F$615,MATCH($M548&amp;"|"&amp;$K548&amp;"|"&amp;$A548&amp;"|"&amp;$J548,'ANEXO IV - Kits por Polo'!$I$2:$I$615,0)),0)</f>
        <v>1</v>
      </c>
      <c r="F548" s="28" t="n">
        <f aca="false">IFERROR(INDEX('ANEXO IV - Kits por Polo'!$G$2:$G$615,MATCH($M548&amp;"|"&amp;$K548&amp;"|"&amp;$A548&amp;"|"&amp;$J548,'ANEXO IV - Kits por Polo'!$I$2:$I$615,0)),0)</f>
        <v>12896</v>
      </c>
      <c r="G548" s="29" t="s">
        <v>2734</v>
      </c>
      <c r="H548" s="29" t="n">
        <f aca="false">IFERROR(INDEX('ANEXO IV - Kits por Polo'!$H$2:$H$615,MATCH($M548&amp;"|"&amp;$K548&amp;"|"&amp;$A548&amp;"|"&amp;$J548,'ANEXO IV - Kits por Polo'!$I$2:$I$615,0)),0)</f>
        <v>70.59</v>
      </c>
      <c r="I548" s="29" t="n">
        <f aca="false">MAX(F548/1000,H548*0.3)</f>
        <v>21.177</v>
      </c>
      <c r="J548" s="30" t="s">
        <v>1068</v>
      </c>
      <c r="K548" s="31" t="s">
        <v>1077</v>
      </c>
      <c r="L548" s="31" t="s">
        <v>1077</v>
      </c>
      <c r="M548" s="30" t="s">
        <v>3127</v>
      </c>
      <c r="N548" s="30" t="s">
        <v>3128</v>
      </c>
      <c r="O548" s="29" t="s">
        <v>3129</v>
      </c>
      <c r="P548" s="25" t="s">
        <v>3130</v>
      </c>
      <c r="Q548" s="32" t="n">
        <v>3.65305066250382</v>
      </c>
      <c r="R548" s="32" t="n">
        <v>-63.8999699967818</v>
      </c>
      <c r="S548" s="31" t="s">
        <v>379</v>
      </c>
      <c r="T548" s="33" t="s">
        <v>3131</v>
      </c>
      <c r="U548" s="29" t="n">
        <v>69343000</v>
      </c>
      <c r="V548" s="34" t="s">
        <v>3132</v>
      </c>
      <c r="W548" s="34"/>
      <c r="X548" s="34"/>
      <c r="Y548" s="34"/>
    </row>
    <row r="549" customFormat="false" ht="15" hidden="false" customHeight="true" outlineLevel="0" collapsed="false">
      <c r="A549" s="35" t="s">
        <v>2733</v>
      </c>
      <c r="B549" s="11" t="str">
        <f aca="false">IF(OR(A549="AC",A549="AM",A549="AP",A549="PA",A549="RO",A549="RR",A549="TO"),"Manaus/AM",IF(OR(A549="AL",A549="BA",A549="CE",A549="MA",A549="PB",A549="PE",A549="PI",A549="RN",A549="SE"),"Recife/PE",IF(OR(A549="MT",A549="MS",A549="GO",A549="DF"),"Campo Grande/MS",IF(OR(A549="SC",A549="PR",A549="RS",A549="MG",A549="ES",A549="SP",A549="RJ"),"Curitiba/PR","VERIFICAR UF"))))</f>
        <v>Manaus/AM</v>
      </c>
      <c r="C549" s="26"/>
      <c r="D549" s="27"/>
      <c r="E549" s="37" t="n">
        <f aca="false">IFERROR(INDEX('ANEXO IV - Kits por Polo'!$F$2:$F$615,MATCH($M549&amp;"|"&amp;$K549&amp;"|"&amp;$A549&amp;"|"&amp;$J549,'ANEXO IV - Kits por Polo'!$I$2:$I$615,0)),0)</f>
        <v>6</v>
      </c>
      <c r="F549" s="36" t="n">
        <f aca="false">IFERROR(INDEX('ANEXO IV - Kits por Polo'!$G$2:$G$615,MATCH($M549&amp;"|"&amp;$K549&amp;"|"&amp;$A549&amp;"|"&amp;$J549,'ANEXO IV - Kits por Polo'!$I$2:$I$615,0)),0)</f>
        <v>53630</v>
      </c>
      <c r="G549" s="37" t="s">
        <v>2734</v>
      </c>
      <c r="H549" s="37" t="n">
        <f aca="false">IFERROR(INDEX('ANEXO IV - Kits por Polo'!$H$2:$H$615,MATCH($M549&amp;"|"&amp;$K549&amp;"|"&amp;$A549&amp;"|"&amp;$J549,'ANEXO IV - Kits por Polo'!$I$2:$I$615,0)),0)</f>
        <v>306.02</v>
      </c>
      <c r="I549" s="37" t="n">
        <f aca="false">MAX(F549/1000,H549*0.3)</f>
        <v>91.806</v>
      </c>
      <c r="J549" s="38" t="s">
        <v>1068</v>
      </c>
      <c r="K549" s="39" t="s">
        <v>1077</v>
      </c>
      <c r="L549" s="39" t="s">
        <v>1077</v>
      </c>
      <c r="M549" s="38" t="s">
        <v>3133</v>
      </c>
      <c r="N549" s="38" t="s">
        <v>3134</v>
      </c>
      <c r="O549" s="37" t="s">
        <v>112</v>
      </c>
      <c r="P549" s="35" t="s">
        <v>3135</v>
      </c>
      <c r="Q549" s="40" t="n">
        <v>3.45421785162333</v>
      </c>
      <c r="R549" s="40" t="n">
        <v>-64.109865848662</v>
      </c>
      <c r="S549" s="39" t="s">
        <v>946</v>
      </c>
      <c r="T549" s="41" t="s">
        <v>3136</v>
      </c>
      <c r="U549" s="37" t="n">
        <v>69350000</v>
      </c>
      <c r="V549" s="42" t="s">
        <v>3137</v>
      </c>
      <c r="W549" s="42"/>
      <c r="X549" s="42"/>
      <c r="Y549" s="42"/>
    </row>
    <row r="550" customFormat="false" ht="15" hidden="false" customHeight="true" outlineLevel="0" collapsed="false">
      <c r="A550" s="25" t="s">
        <v>2733</v>
      </c>
      <c r="B550" s="11" t="str">
        <f aca="false">IF(OR(A550="AC",A550="AM",A550="AP",A550="PA",A550="RO",A550="RR",A550="TO"),"Manaus/AM",IF(OR(A550="AL",A550="BA",A550="CE",A550="MA",A550="PB",A550="PE",A550="PI",A550="RN",A550="SE"),"Recife/PE",IF(OR(A550="MT",A550="MS",A550="GO",A550="DF"),"Campo Grande/MS",IF(OR(A550="SC",A550="PR",A550="RS",A550="MG",A550="ES",A550="SP",A550="RJ"),"Curitiba/PR","VERIFICAR UF"))))</f>
        <v>Manaus/AM</v>
      </c>
      <c r="C550" s="26"/>
      <c r="D550" s="27"/>
      <c r="E550" s="29" t="n">
        <f aca="false">IFERROR(INDEX('ANEXO IV - Kits por Polo'!$F$2:$F$615,MATCH($M550&amp;"|"&amp;$K550&amp;"|"&amp;$A550&amp;"|"&amp;$J550,'ANEXO IV - Kits por Polo'!$I$2:$I$615,0)),0)</f>
        <v>18</v>
      </c>
      <c r="F550" s="28" t="n">
        <f aca="false">IFERROR(INDEX('ANEXO IV - Kits por Polo'!$G$2:$G$615,MATCH($M550&amp;"|"&amp;$K550&amp;"|"&amp;$A550&amp;"|"&amp;$J550,'ANEXO IV - Kits por Polo'!$I$2:$I$615,0)),0)</f>
        <v>166826</v>
      </c>
      <c r="G550" s="29" t="s">
        <v>2734</v>
      </c>
      <c r="H550" s="29" t="n">
        <f aca="false">IFERROR(INDEX('ANEXO IV - Kits por Polo'!$H$2:$H$615,MATCH($M550&amp;"|"&amp;$K550&amp;"|"&amp;$A550&amp;"|"&amp;$J550,'ANEXO IV - Kits por Polo'!$I$2:$I$615,0)),0)</f>
        <v>947.44</v>
      </c>
      <c r="I550" s="29" t="n">
        <f aca="false">MAX(F550/1000,H550*0.3)</f>
        <v>284.232</v>
      </c>
      <c r="J550" s="30" t="s">
        <v>1068</v>
      </c>
      <c r="K550" s="31" t="s">
        <v>158</v>
      </c>
      <c r="L550" s="31" t="s">
        <v>159</v>
      </c>
      <c r="M550" s="30" t="s">
        <v>3138</v>
      </c>
      <c r="N550" s="30" t="s">
        <v>3138</v>
      </c>
      <c r="O550" s="29" t="s">
        <v>3139</v>
      </c>
      <c r="P550" s="25" t="s">
        <v>3140</v>
      </c>
      <c r="Q550" s="32" t="n">
        <v>3.86391601284315</v>
      </c>
      <c r="R550" s="32" t="n">
        <v>-62.5809954106582</v>
      </c>
      <c r="S550" s="31" t="s">
        <v>600</v>
      </c>
      <c r="T550" s="33" t="s">
        <v>3141</v>
      </c>
      <c r="U550" s="29" t="n">
        <v>69343000</v>
      </c>
      <c r="V550" s="34" t="s">
        <v>3142</v>
      </c>
      <c r="W550" s="34"/>
      <c r="X550" s="34"/>
      <c r="Y550" s="34"/>
    </row>
    <row r="551" customFormat="false" ht="15" hidden="false" customHeight="true" outlineLevel="0" collapsed="false">
      <c r="A551" s="35" t="s">
        <v>2733</v>
      </c>
      <c r="B551" s="11" t="str">
        <f aca="false">IF(OR(A551="AC",A551="AM",A551="AP",A551="PA",A551="RO",A551="RR",A551="TO"),"Manaus/AM",IF(OR(A551="AL",A551="BA",A551="CE",A551="MA",A551="PB",A551="PE",A551="PI",A551="RN",A551="SE"),"Recife/PE",IF(OR(A551="MT",A551="MS",A551="GO",A551="DF"),"Campo Grande/MS",IF(OR(A551="SC",A551="PR",A551="RS",A551="MG",A551="ES",A551="SP",A551="RJ"),"Curitiba/PR","VERIFICAR UF"))))</f>
        <v>Manaus/AM</v>
      </c>
      <c r="C551" s="26"/>
      <c r="D551" s="27"/>
      <c r="E551" s="37" t="n">
        <f aca="false">IFERROR(INDEX('ANEXO IV - Kits por Polo'!$F$2:$F$615,MATCH($M551&amp;"|"&amp;$K551&amp;"|"&amp;$A551&amp;"|"&amp;$J551,'ANEXO IV - Kits por Polo'!$I$2:$I$615,0)),0)</f>
        <v>113</v>
      </c>
      <c r="F551" s="36" t="n">
        <f aca="false">IFERROR(INDEX('ANEXO IV - Kits por Polo'!$G$2:$G$615,MATCH($M551&amp;"|"&amp;$K551&amp;"|"&amp;$A551&amp;"|"&amp;$J551,'ANEXO IV - Kits por Polo'!$I$2:$I$615,0)),0)</f>
        <v>991594</v>
      </c>
      <c r="G551" s="37" t="s">
        <v>2748</v>
      </c>
      <c r="H551" s="37" t="n">
        <f aca="false">IFERROR(INDEX('ANEXO IV - Kits por Polo'!$H$2:$H$615,MATCH($M551&amp;"|"&amp;$K551&amp;"|"&amp;$A551&amp;"|"&amp;$J551,'ANEXO IV - Kits por Polo'!$I$2:$I$615,0)),0)</f>
        <v>5649.15</v>
      </c>
      <c r="I551" s="37" t="n">
        <f aca="false">MAX(F551/1000,H551*0.3)</f>
        <v>1694.745</v>
      </c>
      <c r="J551" s="38" t="s">
        <v>1068</v>
      </c>
      <c r="K551" s="39" t="s">
        <v>158</v>
      </c>
      <c r="L551" s="39" t="s">
        <v>159</v>
      </c>
      <c r="M551" s="38" t="s">
        <v>3143</v>
      </c>
      <c r="N551" s="38" t="s">
        <v>3143</v>
      </c>
      <c r="O551" s="37" t="s">
        <v>3144</v>
      </c>
      <c r="P551" s="35" t="s">
        <v>3145</v>
      </c>
      <c r="Q551" s="40" t="n">
        <v>2.83673724309552</v>
      </c>
      <c r="R551" s="40" t="n">
        <v>-63.641969863447</v>
      </c>
      <c r="S551" s="39" t="s">
        <v>600</v>
      </c>
      <c r="T551" s="41" t="s">
        <v>3146</v>
      </c>
      <c r="U551" s="37" t="n">
        <v>69350000</v>
      </c>
      <c r="V551" s="42" t="s">
        <v>3147</v>
      </c>
      <c r="W551" s="42"/>
      <c r="X551" s="42"/>
      <c r="Y551" s="42"/>
    </row>
    <row r="552" customFormat="false" ht="15" hidden="false" customHeight="true" outlineLevel="0" collapsed="false">
      <c r="A552" s="25" t="s">
        <v>2733</v>
      </c>
      <c r="B552" s="11" t="str">
        <f aca="false">IF(OR(A552="AC",A552="AM",A552="AP",A552="PA",A552="RO",A552="RR",A552="TO"),"Manaus/AM",IF(OR(A552="AL",A552="BA",A552="CE",A552="MA",A552="PB",A552="PE",A552="PI",A552="RN",A552="SE"),"Recife/PE",IF(OR(A552="MT",A552="MS",A552="GO",A552="DF"),"Campo Grande/MS",IF(OR(A552="SC",A552="PR",A552="RS",A552="MG",A552="ES",A552="SP",A552="RJ"),"Curitiba/PR","VERIFICAR UF"))))</f>
        <v>Manaus/AM</v>
      </c>
      <c r="C552" s="26"/>
      <c r="D552" s="27"/>
      <c r="E552" s="29" t="n">
        <f aca="false">IFERROR(INDEX('ANEXO IV - Kits por Polo'!$F$2:$F$615,MATCH($M552&amp;"|"&amp;$K552&amp;"|"&amp;$A552&amp;"|"&amp;$J552,'ANEXO IV - Kits por Polo'!$I$2:$I$615,0)),0)</f>
        <v>8</v>
      </c>
      <c r="F552" s="28" t="n">
        <f aca="false">IFERROR(INDEX('ANEXO IV - Kits por Polo'!$G$2:$G$615,MATCH($M552&amp;"|"&amp;$K552&amp;"|"&amp;$A552&amp;"|"&amp;$J552,'ANEXO IV - Kits por Polo'!$I$2:$I$615,0)),0)</f>
        <v>73485</v>
      </c>
      <c r="G552" s="29" t="s">
        <v>2748</v>
      </c>
      <c r="H552" s="29" t="n">
        <f aca="false">IFERROR(INDEX('ANEXO IV - Kits por Polo'!$H$2:$H$615,MATCH($M552&amp;"|"&amp;$K552&amp;"|"&amp;$A552&amp;"|"&amp;$J552,'ANEXO IV - Kits por Polo'!$I$2:$I$615,0)),0)</f>
        <v>417.82</v>
      </c>
      <c r="I552" s="29" t="n">
        <f aca="false">MAX(F552/1000,H552*0.3)</f>
        <v>125.346</v>
      </c>
      <c r="J552" s="30" t="s">
        <v>1068</v>
      </c>
      <c r="K552" s="31" t="s">
        <v>158</v>
      </c>
      <c r="L552" s="31" t="s">
        <v>159</v>
      </c>
      <c r="M552" s="30" t="s">
        <v>3148</v>
      </c>
      <c r="N552" s="30" t="s">
        <v>3148</v>
      </c>
      <c r="O552" s="29" t="s">
        <v>3149</v>
      </c>
      <c r="P552" s="25" t="s">
        <v>3150</v>
      </c>
      <c r="Q552" s="32" t="n">
        <v>3.14537838674864</v>
      </c>
      <c r="R552" s="32" t="n">
        <v>-62.2304649284058</v>
      </c>
      <c r="S552" s="31" t="s">
        <v>946</v>
      </c>
      <c r="T552" s="33" t="s">
        <v>3151</v>
      </c>
      <c r="U552" s="29" t="n">
        <v>69350000</v>
      </c>
      <c r="V552" s="34" t="s">
        <v>3152</v>
      </c>
      <c r="W552" s="34"/>
      <c r="X552" s="34"/>
      <c r="Y552" s="34"/>
    </row>
    <row r="553" customFormat="false" ht="15" hidden="false" customHeight="true" outlineLevel="0" collapsed="false">
      <c r="A553" s="35" t="s">
        <v>2733</v>
      </c>
      <c r="B553" s="11" t="str">
        <f aca="false">IF(OR(A553="AC",A553="AM",A553="AP",A553="PA",A553="RO",A553="RR",A553="TO"),"Manaus/AM",IF(OR(A553="AL",A553="BA",A553="CE",A553="MA",A553="PB",A553="PE",A553="PI",A553="RN",A553="SE"),"Recife/PE",IF(OR(A553="MT",A553="MS",A553="GO",A553="DF"),"Campo Grande/MS",IF(OR(A553="SC",A553="PR",A553="RS",A553="MG",A553="ES",A553="SP",A553="RJ"),"Curitiba/PR","VERIFICAR UF"))))</f>
        <v>Manaus/AM</v>
      </c>
      <c r="C553" s="26"/>
      <c r="D553" s="27"/>
      <c r="E553" s="37" t="n">
        <f aca="false">IFERROR(INDEX('ANEXO IV - Kits por Polo'!$F$2:$F$615,MATCH($M553&amp;"|"&amp;$K553&amp;"|"&amp;$A553&amp;"|"&amp;$J553,'ANEXO IV - Kits por Polo'!$I$2:$I$615,0)),0)</f>
        <v>8</v>
      </c>
      <c r="F553" s="36" t="n">
        <f aca="false">IFERROR(INDEX('ANEXO IV - Kits por Polo'!$G$2:$G$615,MATCH($M553&amp;"|"&amp;$K553&amp;"|"&amp;$A553&amp;"|"&amp;$J553,'ANEXO IV - Kits por Polo'!$I$2:$I$615,0)),0)</f>
        <v>67549</v>
      </c>
      <c r="G553" s="37" t="s">
        <v>2748</v>
      </c>
      <c r="H553" s="37" t="n">
        <f aca="false">IFERROR(INDEX('ANEXO IV - Kits por Polo'!$H$2:$H$615,MATCH($M553&amp;"|"&amp;$K553&amp;"|"&amp;$A553&amp;"|"&amp;$J553,'ANEXO IV - Kits por Polo'!$I$2:$I$615,0)),0)</f>
        <v>388.44</v>
      </c>
      <c r="I553" s="37" t="n">
        <f aca="false">MAX(F553/1000,H553*0.3)</f>
        <v>116.532</v>
      </c>
      <c r="J553" s="38" t="s">
        <v>1068</v>
      </c>
      <c r="K553" s="39" t="s">
        <v>1077</v>
      </c>
      <c r="L553" s="39" t="s">
        <v>1077</v>
      </c>
      <c r="M553" s="38" t="s">
        <v>3153</v>
      </c>
      <c r="N553" s="38" t="s">
        <v>3154</v>
      </c>
      <c r="O553" s="37" t="s">
        <v>3155</v>
      </c>
      <c r="P553" s="35" t="s">
        <v>3156</v>
      </c>
      <c r="Q553" s="40" t="n">
        <v>2.70645936964388</v>
      </c>
      <c r="R553" s="40" t="n">
        <v>-62.6688155146144</v>
      </c>
      <c r="S553" s="39" t="s">
        <v>600</v>
      </c>
      <c r="T553" s="41" t="s">
        <v>3157</v>
      </c>
      <c r="U553" s="37" t="n">
        <v>69350000</v>
      </c>
      <c r="V553" s="42" t="s">
        <v>3158</v>
      </c>
      <c r="W553" s="42"/>
      <c r="X553" s="42"/>
      <c r="Y553" s="42"/>
    </row>
    <row r="554" customFormat="false" ht="15" hidden="false" customHeight="true" outlineLevel="0" collapsed="false">
      <c r="A554" s="25" t="s">
        <v>2733</v>
      </c>
      <c r="B554" s="11" t="str">
        <f aca="false">IF(OR(A554="AC",A554="AM",A554="AP",A554="PA",A554="RO",A554="RR",A554="TO"),"Manaus/AM",IF(OR(A554="AL",A554="BA",A554="CE",A554="MA",A554="PB",A554="PE",A554="PI",A554="RN",A554="SE"),"Recife/PE",IF(OR(A554="MT",A554="MS",A554="GO",A554="DF"),"Campo Grande/MS",IF(OR(A554="SC",A554="PR",A554="RS",A554="MG",A554="ES",A554="SP",A554="RJ"),"Curitiba/PR","VERIFICAR UF"))))</f>
        <v>Manaus/AM</v>
      </c>
      <c r="C554" s="26"/>
      <c r="D554" s="27"/>
      <c r="E554" s="29" t="n">
        <f aca="false">IFERROR(INDEX('ANEXO IV - Kits por Polo'!$F$2:$F$615,MATCH($M554&amp;"|"&amp;$K554&amp;"|"&amp;$A554&amp;"|"&amp;$J554,'ANEXO IV - Kits por Polo'!$I$2:$I$615,0)),0)</f>
        <v>14</v>
      </c>
      <c r="F554" s="28" t="n">
        <f aca="false">IFERROR(INDEX('ANEXO IV - Kits por Polo'!$G$2:$G$615,MATCH($M554&amp;"|"&amp;$K554&amp;"|"&amp;$A554&amp;"|"&amp;$J554,'ANEXO IV - Kits por Polo'!$I$2:$I$615,0)),0)</f>
        <v>131215</v>
      </c>
      <c r="G554" s="29" t="s">
        <v>2748</v>
      </c>
      <c r="H554" s="29" t="n">
        <f aca="false">IFERROR(INDEX('ANEXO IV - Kits por Polo'!$H$2:$H$615,MATCH($M554&amp;"|"&amp;$K554&amp;"|"&amp;$A554&amp;"|"&amp;$J554,'ANEXO IV - Kits por Polo'!$I$2:$I$615,0)),0)</f>
        <v>740.09</v>
      </c>
      <c r="I554" s="29" t="n">
        <f aca="false">MAX(F554/1000,H554*0.3)</f>
        <v>222.027</v>
      </c>
      <c r="J554" s="30" t="s">
        <v>1068</v>
      </c>
      <c r="K554" s="31" t="s">
        <v>158</v>
      </c>
      <c r="L554" s="31" t="s">
        <v>159</v>
      </c>
      <c r="M554" s="30" t="s">
        <v>3159</v>
      </c>
      <c r="N554" s="30" t="s">
        <v>3159</v>
      </c>
      <c r="O554" s="29" t="s">
        <v>3160</v>
      </c>
      <c r="P554" s="25" t="s">
        <v>3161</v>
      </c>
      <c r="Q554" s="32" t="n">
        <v>3.55493907132813</v>
      </c>
      <c r="R554" s="32" t="n">
        <v>-63.1691248182661</v>
      </c>
      <c r="S554" s="31" t="s">
        <v>600</v>
      </c>
      <c r="T554" s="33" t="s">
        <v>3162</v>
      </c>
      <c r="U554" s="29" t="n">
        <v>69350000</v>
      </c>
      <c r="V554" s="34" t="s">
        <v>3163</v>
      </c>
      <c r="W554" s="34"/>
      <c r="X554" s="34"/>
      <c r="Y554" s="34"/>
    </row>
    <row r="555" customFormat="false" ht="15" hidden="false" customHeight="true" outlineLevel="0" collapsed="false">
      <c r="A555" s="35" t="s">
        <v>2733</v>
      </c>
      <c r="B555" s="11" t="str">
        <f aca="false">IF(OR(A555="AC",A555="AM",A555="AP",A555="PA",A555="RO",A555="RR",A555="TO"),"Manaus/AM",IF(OR(A555="AL",A555="BA",A555="CE",A555="MA",A555="PB",A555="PE",A555="PI",A555="RN",A555="SE"),"Recife/PE",IF(OR(A555="MT",A555="MS",A555="GO",A555="DF"),"Campo Grande/MS",IF(OR(A555="SC",A555="PR",A555="RS",A555="MG",A555="ES",A555="SP",A555="RJ"),"Curitiba/PR","VERIFICAR UF"))))</f>
        <v>Manaus/AM</v>
      </c>
      <c r="C555" s="26"/>
      <c r="D555" s="27"/>
      <c r="E555" s="37" t="n">
        <f aca="false">IFERROR(INDEX('ANEXO IV - Kits por Polo'!$F$2:$F$615,MATCH($M555&amp;"|"&amp;$K555&amp;"|"&amp;$A555&amp;"|"&amp;$J555,'ANEXO IV - Kits por Polo'!$I$2:$I$615,0)),0)</f>
        <v>12</v>
      </c>
      <c r="F555" s="36" t="n">
        <f aca="false">IFERROR(INDEX('ANEXO IV - Kits por Polo'!$G$2:$G$615,MATCH($M555&amp;"|"&amp;$K555&amp;"|"&amp;$A555&amp;"|"&amp;$J555,'ANEXO IV - Kits por Polo'!$I$2:$I$615,0)),0)</f>
        <v>113196</v>
      </c>
      <c r="G555" s="37" t="s">
        <v>2748</v>
      </c>
      <c r="H555" s="37" t="n">
        <f aca="false">IFERROR(INDEX('ANEXO IV - Kits por Polo'!$H$2:$H$615,MATCH($M555&amp;"|"&amp;$K555&amp;"|"&amp;$A555&amp;"|"&amp;$J555,'ANEXO IV - Kits por Polo'!$I$2:$I$615,0)),0)</f>
        <v>641.42</v>
      </c>
      <c r="I555" s="37" t="n">
        <f aca="false">MAX(F555/1000,H555*0.3)</f>
        <v>192.426</v>
      </c>
      <c r="J555" s="38" t="s">
        <v>1068</v>
      </c>
      <c r="K555" s="39" t="s">
        <v>158</v>
      </c>
      <c r="L555" s="39" t="s">
        <v>159</v>
      </c>
      <c r="M555" s="38" t="s">
        <v>3164</v>
      </c>
      <c r="N555" s="38" t="s">
        <v>3164</v>
      </c>
      <c r="O555" s="37" t="s">
        <v>3165</v>
      </c>
      <c r="P555" s="35" t="s">
        <v>3166</v>
      </c>
      <c r="Q555" s="40" t="n">
        <v>2.99122247903189</v>
      </c>
      <c r="R555" s="40" t="n">
        <v>-63.7082533139443</v>
      </c>
      <c r="S555" s="39" t="s">
        <v>946</v>
      </c>
      <c r="T555" s="41" t="s">
        <v>3167</v>
      </c>
      <c r="U555" s="37" t="n">
        <v>69350000</v>
      </c>
      <c r="V555" s="42" t="s">
        <v>3168</v>
      </c>
      <c r="W555" s="42"/>
      <c r="X555" s="42"/>
      <c r="Y555" s="42"/>
    </row>
    <row r="556" customFormat="false" ht="15" hidden="false" customHeight="true" outlineLevel="0" collapsed="false">
      <c r="A556" s="25" t="s">
        <v>2733</v>
      </c>
      <c r="B556" s="11" t="str">
        <f aca="false">IF(OR(A556="AC",A556="AM",A556="AP",A556="PA",A556="RO",A556="RR",A556="TO"),"Manaus/AM",IF(OR(A556="AL",A556="BA",A556="CE",A556="MA",A556="PB",A556="PE",A556="PI",A556="RN",A556="SE"),"Recife/PE",IF(OR(A556="MT",A556="MS",A556="GO",A556="DF"),"Campo Grande/MS",IF(OR(A556="SC",A556="PR",A556="RS",A556="MG",A556="ES",A556="SP",A556="RJ"),"Curitiba/PR","VERIFICAR UF"))))</f>
        <v>Manaus/AM</v>
      </c>
      <c r="C556" s="26"/>
      <c r="D556" s="27"/>
      <c r="E556" s="29" t="n">
        <f aca="false">IFERROR(INDEX('ANEXO IV - Kits por Polo'!$F$2:$F$615,MATCH($M556&amp;"|"&amp;$K556&amp;"|"&amp;$A556&amp;"|"&amp;$J556,'ANEXO IV - Kits por Polo'!$I$2:$I$615,0)),0)</f>
        <v>0</v>
      </c>
      <c r="F556" s="28" t="n">
        <f aca="false">IFERROR(INDEX('ANEXO IV - Kits por Polo'!$G$2:$G$615,MATCH($M556&amp;"|"&amp;$K556&amp;"|"&amp;$A556&amp;"|"&amp;$J556,'ANEXO IV - Kits por Polo'!$I$2:$I$615,0)),0)</f>
        <v>0</v>
      </c>
      <c r="G556" s="29" t="s">
        <v>2748</v>
      </c>
      <c r="H556" s="29" t="n">
        <f aca="false">IFERROR(INDEX('ANEXO IV - Kits por Polo'!$H$2:$H$615,MATCH($M556&amp;"|"&amp;$K556&amp;"|"&amp;$A556&amp;"|"&amp;$J556,'ANEXO IV - Kits por Polo'!$I$2:$I$615,0)),0)</f>
        <v>0</v>
      </c>
      <c r="I556" s="29" t="n">
        <f aca="false">MAX(F556/1000,H556*0.3)</f>
        <v>0</v>
      </c>
      <c r="J556" s="30" t="s">
        <v>1068</v>
      </c>
      <c r="K556" s="31" t="s">
        <v>1077</v>
      </c>
      <c r="L556" s="31" t="s">
        <v>1077</v>
      </c>
      <c r="M556" s="30" t="s">
        <v>3169</v>
      </c>
      <c r="N556" s="30" t="s">
        <v>112</v>
      </c>
      <c r="O556" s="29" t="s">
        <v>112</v>
      </c>
      <c r="P556" s="25" t="s">
        <v>3170</v>
      </c>
      <c r="Q556" s="32" t="n">
        <v>2.78070411405013</v>
      </c>
      <c r="R556" s="32" t="n">
        <v>-63.3252675674061</v>
      </c>
      <c r="S556" s="31" t="s">
        <v>600</v>
      </c>
      <c r="T556" s="33" t="s">
        <v>3171</v>
      </c>
      <c r="U556" s="29" t="n">
        <v>69350000</v>
      </c>
      <c r="V556" s="34" t="s">
        <v>3172</v>
      </c>
      <c r="W556" s="34"/>
      <c r="X556" s="34"/>
      <c r="Y556" s="34"/>
    </row>
    <row r="557" customFormat="false" ht="15" hidden="false" customHeight="true" outlineLevel="0" collapsed="false">
      <c r="A557" s="35" t="s">
        <v>2733</v>
      </c>
      <c r="B557" s="11" t="str">
        <f aca="false">IF(OR(A557="AC",A557="AM",A557="AP",A557="PA",A557="RO",A557="RR",A557="TO"),"Manaus/AM",IF(OR(A557="AL",A557="BA",A557="CE",A557="MA",A557="PB",A557="PE",A557="PI",A557="RN",A557="SE"),"Recife/PE",IF(OR(A557="MT",A557="MS",A557="GO",A557="DF"),"Campo Grande/MS",IF(OR(A557="SC",A557="PR",A557="RS",A557="MG",A557="ES",A557="SP",A557="RJ"),"Curitiba/PR","VERIFICAR UF"))))</f>
        <v>Manaus/AM</v>
      </c>
      <c r="C557" s="26"/>
      <c r="D557" s="27"/>
      <c r="E557" s="37" t="n">
        <f aca="false">IFERROR(INDEX('ANEXO IV - Kits por Polo'!$F$2:$F$615,MATCH($M557&amp;"|"&amp;$K557&amp;"|"&amp;$A557&amp;"|"&amp;$J557,'ANEXO IV - Kits por Polo'!$I$2:$I$615,0)),0)</f>
        <v>3</v>
      </c>
      <c r="F557" s="36" t="n">
        <f aca="false">IFERROR(INDEX('ANEXO IV - Kits por Polo'!$G$2:$G$615,MATCH($M557&amp;"|"&amp;$K557&amp;"|"&amp;$A557&amp;"|"&amp;$J557,'ANEXO IV - Kits por Polo'!$I$2:$I$615,0)),0)</f>
        <v>20879</v>
      </c>
      <c r="G557" s="37" t="s">
        <v>3029</v>
      </c>
      <c r="H557" s="37" t="n">
        <f aca="false">IFERROR(INDEX('ANEXO IV - Kits por Polo'!$H$2:$H$615,MATCH($M557&amp;"|"&amp;$K557&amp;"|"&amp;$A557&amp;"|"&amp;$J557,'ANEXO IV - Kits por Polo'!$I$2:$I$615,0)),0)</f>
        <v>123.63</v>
      </c>
      <c r="I557" s="37" t="n">
        <f aca="false">MAX(F557/1000,H557*0.3)</f>
        <v>37.089</v>
      </c>
      <c r="J557" s="38" t="s">
        <v>1068</v>
      </c>
      <c r="K557" s="39" t="s">
        <v>1077</v>
      </c>
      <c r="L557" s="39" t="s">
        <v>1077</v>
      </c>
      <c r="M557" s="38" t="s">
        <v>3173</v>
      </c>
      <c r="N557" s="38" t="s">
        <v>3174</v>
      </c>
      <c r="O557" s="37" t="s">
        <v>3175</v>
      </c>
      <c r="P557" s="35" t="s">
        <v>3176</v>
      </c>
      <c r="Q557" s="40" t="n">
        <v>2.00952826049693</v>
      </c>
      <c r="R557" s="40" t="n">
        <v>-61.8621733738764</v>
      </c>
      <c r="S557" s="39" t="s">
        <v>176</v>
      </c>
      <c r="T557" s="41" t="s">
        <v>3177</v>
      </c>
      <c r="U557" s="37" t="n">
        <v>69348000</v>
      </c>
      <c r="V557" s="42" t="s">
        <v>3178</v>
      </c>
      <c r="W557" s="42"/>
      <c r="X557" s="42"/>
      <c r="Y557" s="42"/>
    </row>
    <row r="558" customFormat="false" ht="15" hidden="false" customHeight="true" outlineLevel="0" collapsed="false">
      <c r="A558" s="25" t="s">
        <v>2733</v>
      </c>
      <c r="B558" s="11" t="str">
        <f aca="false">IF(OR(A558="AC",A558="AM",A558="AP",A558="PA",A558="RO",A558="RR",A558="TO"),"Manaus/AM",IF(OR(A558="AL",A558="BA",A558="CE",A558="MA",A558="PB",A558="PE",A558="PI",A558="RN",A558="SE"),"Recife/PE",IF(OR(A558="MT",A558="MS",A558="GO",A558="DF"),"Campo Grande/MS",IF(OR(A558="SC",A558="PR",A558="RS",A558="MG",A558="ES",A558="SP",A558="RJ"),"Curitiba/PR","VERIFICAR UF"))))</f>
        <v>Manaus/AM</v>
      </c>
      <c r="C558" s="26"/>
      <c r="D558" s="27"/>
      <c r="E558" s="29" t="n">
        <f aca="false">IFERROR(INDEX('ANEXO IV - Kits por Polo'!$F$2:$F$615,MATCH($M558&amp;"|"&amp;$K558&amp;"|"&amp;$A558&amp;"|"&amp;$J558,'ANEXO IV - Kits por Polo'!$I$2:$I$615,0)),0)</f>
        <v>60</v>
      </c>
      <c r="F558" s="28" t="n">
        <f aca="false">IFERROR(INDEX('ANEXO IV - Kits por Polo'!$G$2:$G$615,MATCH($M558&amp;"|"&amp;$K558&amp;"|"&amp;$A558&amp;"|"&amp;$J558,'ANEXO IV - Kits por Polo'!$I$2:$I$615,0)),0)</f>
        <v>572100</v>
      </c>
      <c r="G558" s="29" t="s">
        <v>2748</v>
      </c>
      <c r="H558" s="29" t="n">
        <f aca="false">IFERROR(INDEX('ANEXO IV - Kits por Polo'!$H$2:$H$615,MATCH($M558&amp;"|"&amp;$K558&amp;"|"&amp;$A558&amp;"|"&amp;$J558,'ANEXO IV - Kits por Polo'!$I$2:$I$615,0)),0)</f>
        <v>3221.14</v>
      </c>
      <c r="I558" s="29" t="n">
        <f aca="false">MAX(F558/1000,H558*0.3)</f>
        <v>966.342</v>
      </c>
      <c r="J558" s="30" t="s">
        <v>1068</v>
      </c>
      <c r="K558" s="31" t="s">
        <v>158</v>
      </c>
      <c r="L558" s="31" t="s">
        <v>159</v>
      </c>
      <c r="M558" s="30" t="s">
        <v>3179</v>
      </c>
      <c r="N558" s="30" t="s">
        <v>3179</v>
      </c>
      <c r="O558" s="29" t="s">
        <v>3180</v>
      </c>
      <c r="P558" s="25" t="s">
        <v>3181</v>
      </c>
      <c r="Q558" s="32" t="n">
        <v>2.60739564681536</v>
      </c>
      <c r="R558" s="32" t="n">
        <v>-63.8740557351707</v>
      </c>
      <c r="S558" s="31" t="s">
        <v>600</v>
      </c>
      <c r="T558" s="33" t="s">
        <v>3182</v>
      </c>
      <c r="U558" s="29" t="n">
        <v>69350000</v>
      </c>
      <c r="V558" s="34" t="s">
        <v>3183</v>
      </c>
      <c r="W558" s="34"/>
      <c r="X558" s="34"/>
      <c r="Y558" s="34"/>
    </row>
    <row r="559" customFormat="false" ht="15" hidden="false" customHeight="true" outlineLevel="0" collapsed="false">
      <c r="A559" s="35" t="s">
        <v>2733</v>
      </c>
      <c r="B559" s="11" t="str">
        <f aca="false">IF(OR(A559="AC",A559="AM",A559="AP",A559="PA",A559="RO",A559="RR",A559="TO"),"Manaus/AM",IF(OR(A559="AL",A559="BA",A559="CE",A559="MA",A559="PB",A559="PE",A559="PI",A559="RN",A559="SE"),"Recife/PE",IF(OR(A559="MT",A559="MS",A559="GO",A559="DF"),"Campo Grande/MS",IF(OR(A559="SC",A559="PR",A559="RS",A559="MG",A559="ES",A559="SP",A559="RJ"),"Curitiba/PR","VERIFICAR UF"))))</f>
        <v>Manaus/AM</v>
      </c>
      <c r="C559" s="26"/>
      <c r="D559" s="27"/>
      <c r="E559" s="37" t="n">
        <f aca="false">IFERROR(INDEX('ANEXO IV - Kits por Polo'!$F$2:$F$615,MATCH($M559&amp;"|"&amp;$K559&amp;"|"&amp;$A559&amp;"|"&amp;$J559,'ANEXO IV - Kits por Polo'!$I$2:$I$615,0)),0)</f>
        <v>163</v>
      </c>
      <c r="F559" s="36" t="n">
        <f aca="false">IFERROR(INDEX('ANEXO IV - Kits por Polo'!$G$2:$G$615,MATCH($M559&amp;"|"&amp;$K559&amp;"|"&amp;$A559&amp;"|"&amp;$J559,'ANEXO IV - Kits por Polo'!$I$2:$I$615,0)),0)</f>
        <v>1369505</v>
      </c>
      <c r="G559" s="37" t="s">
        <v>1052</v>
      </c>
      <c r="H559" s="37" t="n">
        <f aca="false">IFERROR(INDEX('ANEXO IV - Kits por Polo'!$H$2:$H$615,MATCH($M559&amp;"|"&amp;$K559&amp;"|"&amp;$A559&amp;"|"&amp;$J559,'ANEXO IV - Kits por Polo'!$I$2:$I$615,0)),0)</f>
        <v>7890.74</v>
      </c>
      <c r="I559" s="37" t="n">
        <f aca="false">MAX(F559/1000,H559*0.3)</f>
        <v>2367.222</v>
      </c>
      <c r="J559" s="38" t="s">
        <v>1068</v>
      </c>
      <c r="K559" s="39" t="s">
        <v>136</v>
      </c>
      <c r="L559" s="39" t="s">
        <v>152</v>
      </c>
      <c r="M559" s="38" t="s">
        <v>1068</v>
      </c>
      <c r="N559" s="38" t="s">
        <v>3184</v>
      </c>
      <c r="O559" s="37" t="s">
        <v>3185</v>
      </c>
      <c r="P559" s="35" t="s">
        <v>3186</v>
      </c>
      <c r="Q559" s="40" t="n">
        <v>2.81914430445267</v>
      </c>
      <c r="R559" s="40" t="n">
        <v>-60.6760666267099</v>
      </c>
      <c r="S559" s="39" t="s">
        <v>155</v>
      </c>
      <c r="T559" s="41" t="s">
        <v>3187</v>
      </c>
      <c r="U559" s="37" t="n">
        <v>69301080</v>
      </c>
      <c r="V559" s="42" t="s">
        <v>3188</v>
      </c>
      <c r="W559" s="42"/>
      <c r="X559" s="42"/>
      <c r="Y559" s="42"/>
    </row>
    <row r="560" customFormat="false" ht="15" hidden="false" customHeight="true" outlineLevel="0" collapsed="false">
      <c r="A560" s="25" t="s">
        <v>2733</v>
      </c>
      <c r="B560" s="11" t="str">
        <f aca="false">IF(OR(A560="AC",A560="AM",A560="AP",A560="PA",A560="RO",A560="RR",A560="TO"),"Manaus/AM",IF(OR(A560="AL",A560="BA",A560="CE",A560="MA",A560="PB",A560="PE",A560="PI",A560="RN",A560="SE"),"Recife/PE",IF(OR(A560="MT",A560="MS",A560="GO",A560="DF"),"Campo Grande/MS",IF(OR(A560="SC",A560="PR",A560="RS",A560="MG",A560="ES",A560="SP",A560="RJ"),"Curitiba/PR","VERIFICAR UF"))))</f>
        <v>Manaus/AM</v>
      </c>
      <c r="C560" s="26"/>
      <c r="D560" s="27"/>
      <c r="E560" s="29" t="n">
        <f aca="false">IFERROR(INDEX('ANEXO IV - Kits por Polo'!$F$2:$F$615,MATCH($M560&amp;"|"&amp;$K560&amp;"|"&amp;$A560&amp;"|"&amp;$J560,'ANEXO IV - Kits por Polo'!$I$2:$I$615,0)),0)</f>
        <v>6</v>
      </c>
      <c r="F560" s="28" t="n">
        <f aca="false">IFERROR(INDEX('ANEXO IV - Kits por Polo'!$G$2:$G$615,MATCH($M560&amp;"|"&amp;$K560&amp;"|"&amp;$A560&amp;"|"&amp;$J560,'ANEXO IV - Kits por Polo'!$I$2:$I$615,0)),0)</f>
        <v>47694</v>
      </c>
      <c r="G560" s="29" t="s">
        <v>2734</v>
      </c>
      <c r="H560" s="29" t="n">
        <f aca="false">IFERROR(INDEX('ANEXO IV - Kits por Polo'!$H$2:$H$615,MATCH($M560&amp;"|"&amp;$K560&amp;"|"&amp;$A560&amp;"|"&amp;$J560,'ANEXO IV - Kits por Polo'!$I$2:$I$615,0)),0)</f>
        <v>276.64</v>
      </c>
      <c r="I560" s="29" t="n">
        <f aca="false">MAX(F560/1000,H560*0.3)</f>
        <v>82.992</v>
      </c>
      <c r="J560" s="30" t="s">
        <v>1068</v>
      </c>
      <c r="K560" s="31" t="s">
        <v>1077</v>
      </c>
      <c r="L560" s="31" t="s">
        <v>1077</v>
      </c>
      <c r="M560" s="30" t="s">
        <v>3189</v>
      </c>
      <c r="N560" s="30" t="s">
        <v>3190</v>
      </c>
      <c r="O560" s="29" t="s">
        <v>3191</v>
      </c>
      <c r="P560" s="25" t="s">
        <v>3192</v>
      </c>
      <c r="Q560" s="32" t="n">
        <v>3.9918426769887</v>
      </c>
      <c r="R560" s="32" t="n">
        <v>-64.491004828056</v>
      </c>
      <c r="S560" s="31" t="s">
        <v>600</v>
      </c>
      <c r="T560" s="33" t="s">
        <v>3193</v>
      </c>
      <c r="U560" s="29" t="n">
        <v>69343000</v>
      </c>
      <c r="V560" s="34" t="s">
        <v>3194</v>
      </c>
      <c r="W560" s="34"/>
      <c r="X560" s="34"/>
      <c r="Y560" s="34"/>
    </row>
    <row r="561" customFormat="false" ht="15" hidden="false" customHeight="true" outlineLevel="0" collapsed="false">
      <c r="A561" s="35" t="s">
        <v>3195</v>
      </c>
      <c r="B561" s="11" t="str">
        <f aca="false">IF(OR(A561="AC",A561="AM",A561="AP",A561="PA",A561="RO",A561="RR",A561="TO"),"Manaus/AM",IF(OR(A561="AL",A561="BA",A561="CE",A561="MA",A561="PB",A561="PE",A561="PI",A561="RN",A561="SE"),"Recife/PE",IF(OR(A561="MT",A561="MS",A561="GO",A561="DF"),"Campo Grande/MS",IF(OR(A561="SC",A561="PR",A561="RS",A561="MG",A561="ES",A561="SP",A561="RJ"),"Curitiba/PR","VERIFICAR UF"))))</f>
        <v>Curitiba/PR</v>
      </c>
      <c r="C561" s="26"/>
      <c r="D561" s="27"/>
      <c r="E561" s="37" t="n">
        <f aca="false">IFERROR(INDEX('ANEXO IV - Kits por Polo'!$F$2:$F$615,MATCH($M561&amp;"|"&amp;$K561&amp;"|"&amp;$A561&amp;"|"&amp;$J561,'ANEXO IV - Kits por Polo'!$I$2:$I$615,0)),0)</f>
        <v>32</v>
      </c>
      <c r="F561" s="36" t="n">
        <f aca="false">IFERROR(INDEX('ANEXO IV - Kits por Polo'!$G$2:$G$615,MATCH($M561&amp;"|"&amp;$K561&amp;"|"&amp;$A561&amp;"|"&amp;$J561,'ANEXO IV - Kits por Polo'!$I$2:$I$615,0)),0)</f>
        <v>347366</v>
      </c>
      <c r="G561" s="37" t="s">
        <v>3196</v>
      </c>
      <c r="H561" s="37" t="n">
        <f aca="false">IFERROR(INDEX('ANEXO IV - Kits por Polo'!$H$2:$H$615,MATCH($M561&amp;"|"&amp;$K561&amp;"|"&amp;$A561&amp;"|"&amp;$J561,'ANEXO IV - Kits por Polo'!$I$2:$I$615,0)),0)</f>
        <v>1935.7</v>
      </c>
      <c r="I561" s="37" t="n">
        <f aca="false">MAX(F561/1000,H561*0.3)</f>
        <v>580.71</v>
      </c>
      <c r="J561" s="38" t="s">
        <v>3197</v>
      </c>
      <c r="K561" s="39" t="s">
        <v>158</v>
      </c>
      <c r="L561" s="39" t="s">
        <v>166</v>
      </c>
      <c r="M561" s="38" t="s">
        <v>3196</v>
      </c>
      <c r="N561" s="38" t="s">
        <v>3196</v>
      </c>
      <c r="O561" s="37" t="s">
        <v>3198</v>
      </c>
      <c r="P561" s="35" t="s">
        <v>3199</v>
      </c>
      <c r="Q561" s="40" t="n">
        <v>-30.3003056994852</v>
      </c>
      <c r="R561" s="40" t="n">
        <v>-51.3024696036461</v>
      </c>
      <c r="S561" s="39" t="s">
        <v>155</v>
      </c>
      <c r="T561" s="41" t="s">
        <v>3200</v>
      </c>
      <c r="U561" s="37" t="n">
        <v>92870000</v>
      </c>
      <c r="V561" s="42" t="s">
        <v>3201</v>
      </c>
      <c r="W561" s="42"/>
      <c r="X561" s="42"/>
      <c r="Y561" s="42"/>
    </row>
    <row r="562" customFormat="false" ht="15" hidden="false" customHeight="true" outlineLevel="0" collapsed="false">
      <c r="A562" s="25" t="s">
        <v>3195</v>
      </c>
      <c r="B562" s="11" t="str">
        <f aca="false">IF(OR(A562="AC",A562="AM",A562="AP",A562="PA",A562="RO",A562="RR",A562="TO"),"Manaus/AM",IF(OR(A562="AL",A562="BA",A562="CE",A562="MA",A562="PB",A562="PE",A562="PI",A562="RN",A562="SE"),"Recife/PE",IF(OR(A562="MT",A562="MS",A562="GO",A562="DF"),"Campo Grande/MS",IF(OR(A562="SC",A562="PR",A562="RS",A562="MG",A562="ES",A562="SP",A562="RJ"),"Curitiba/PR","VERIFICAR UF"))))</f>
        <v>Curitiba/PR</v>
      </c>
      <c r="C562" s="26"/>
      <c r="D562" s="27"/>
      <c r="E562" s="29" t="n">
        <f aca="false">IFERROR(INDEX('ANEXO IV - Kits por Polo'!$F$2:$F$615,MATCH($M562&amp;"|"&amp;$K562&amp;"|"&amp;$A562&amp;"|"&amp;$J562,'ANEXO IV - Kits por Polo'!$I$2:$I$615,0)),0)</f>
        <v>114</v>
      </c>
      <c r="F562" s="28" t="n">
        <f aca="false">IFERROR(INDEX('ANEXO IV - Kits por Polo'!$G$2:$G$615,MATCH($M562&amp;"|"&amp;$K562&amp;"|"&amp;$A562&amp;"|"&amp;$J562,'ANEXO IV - Kits por Polo'!$I$2:$I$615,0)),0)</f>
        <v>1123535</v>
      </c>
      <c r="G562" s="29" t="s">
        <v>3202</v>
      </c>
      <c r="H562" s="29" t="n">
        <f aca="false">IFERROR(INDEX('ANEXO IV - Kits por Polo'!$H$2:$H$615,MATCH($M562&amp;"|"&amp;$K562&amp;"|"&amp;$A562&amp;"|"&amp;$J562,'ANEXO IV - Kits por Polo'!$I$2:$I$615,0)),0)</f>
        <v>6326.19</v>
      </c>
      <c r="I562" s="29" t="n">
        <f aca="false">MAX(F562/1000,H562*0.3)</f>
        <v>1897.857</v>
      </c>
      <c r="J562" s="30" t="s">
        <v>3197</v>
      </c>
      <c r="K562" s="31" t="s">
        <v>158</v>
      </c>
      <c r="L562" s="31" t="s">
        <v>166</v>
      </c>
      <c r="M562" s="30" t="s">
        <v>3203</v>
      </c>
      <c r="N562" s="30" t="s">
        <v>3203</v>
      </c>
      <c r="O562" s="29" t="s">
        <v>3204</v>
      </c>
      <c r="P562" s="25" t="s">
        <v>3205</v>
      </c>
      <c r="Q562" s="32" t="n">
        <v>-27.3733609939606</v>
      </c>
      <c r="R562" s="32" t="n">
        <v>-53.7571485936321</v>
      </c>
      <c r="S562" s="31" t="s">
        <v>155</v>
      </c>
      <c r="T562" s="33" t="s">
        <v>3206</v>
      </c>
      <c r="U562" s="29" t="n">
        <v>98500000</v>
      </c>
      <c r="V562" s="34" t="s">
        <v>3207</v>
      </c>
      <c r="W562" s="34"/>
      <c r="X562" s="34"/>
      <c r="Y562" s="34"/>
    </row>
    <row r="563" customFormat="false" ht="15" hidden="false" customHeight="true" outlineLevel="0" collapsed="false">
      <c r="A563" s="35" t="s">
        <v>3195</v>
      </c>
      <c r="B563" s="11" t="str">
        <f aca="false">IF(OR(A563="AC",A563="AM",A563="AP",A563="PA",A563="RO",A563="RR",A563="TO"),"Manaus/AM",IF(OR(A563="AL",A563="BA",A563="CE",A563="MA",A563="PB",A563="PE",A563="PI",A563="RN",A563="SE"),"Recife/PE",IF(OR(A563="MT",A563="MS",A563="GO",A563="DF"),"Campo Grande/MS",IF(OR(A563="SC",A563="PR",A563="RS",A563="MG",A563="ES",A563="SP",A563="RJ"),"Curitiba/PR","VERIFICAR UF"))))</f>
        <v>Curitiba/PR</v>
      </c>
      <c r="C563" s="26"/>
      <c r="D563" s="27"/>
      <c r="E563" s="37" t="n">
        <f aca="false">IFERROR(INDEX('ANEXO IV - Kits por Polo'!$F$2:$F$615,MATCH($M563&amp;"|"&amp;$K563&amp;"|"&amp;$A563&amp;"|"&amp;$J563,'ANEXO IV - Kits por Polo'!$I$2:$I$615,0)),0)</f>
        <v>113</v>
      </c>
      <c r="F563" s="36" t="n">
        <f aca="false">IFERROR(INDEX('ANEXO IV - Kits por Polo'!$G$2:$G$615,MATCH($M563&amp;"|"&amp;$K563&amp;"|"&amp;$A563&amp;"|"&amp;$J563,'ANEXO IV - Kits por Polo'!$I$2:$I$615,0)),0)</f>
        <v>1118860</v>
      </c>
      <c r="G563" s="37" t="s">
        <v>3208</v>
      </c>
      <c r="H563" s="37" t="n">
        <f aca="false">IFERROR(INDEX('ANEXO IV - Kits por Polo'!$H$2:$H$615,MATCH($M563&amp;"|"&amp;$K563&amp;"|"&amp;$A563&amp;"|"&amp;$J563,'ANEXO IV - Kits por Polo'!$I$2:$I$615,0)),0)</f>
        <v>6302.01</v>
      </c>
      <c r="I563" s="37" t="n">
        <f aca="false">MAX(F563/1000,H563*0.3)</f>
        <v>1890.603</v>
      </c>
      <c r="J563" s="38" t="s">
        <v>3197</v>
      </c>
      <c r="K563" s="39" t="s">
        <v>158</v>
      </c>
      <c r="L563" s="39" t="s">
        <v>166</v>
      </c>
      <c r="M563" s="38" t="s">
        <v>3208</v>
      </c>
      <c r="N563" s="38" t="s">
        <v>3208</v>
      </c>
      <c r="O563" s="37" t="s">
        <v>3209</v>
      </c>
      <c r="P563" s="35" t="s">
        <v>3210</v>
      </c>
      <c r="Q563" s="40" t="n">
        <v>-27.3635455142374</v>
      </c>
      <c r="R563" s="40" t="n">
        <v>-52.7745261040097</v>
      </c>
      <c r="S563" s="39" t="s">
        <v>155</v>
      </c>
      <c r="T563" s="41" t="s">
        <v>3211</v>
      </c>
      <c r="U563" s="37" t="n">
        <v>99600000</v>
      </c>
      <c r="V563" s="42" t="s">
        <v>3212</v>
      </c>
      <c r="W563" s="42"/>
      <c r="X563" s="42"/>
      <c r="Y563" s="42"/>
    </row>
    <row r="564" customFormat="false" ht="15" hidden="false" customHeight="true" outlineLevel="0" collapsed="false">
      <c r="A564" s="25" t="s">
        <v>3195</v>
      </c>
      <c r="B564" s="11" t="str">
        <f aca="false">IF(OR(A564="AC",A564="AM",A564="AP",A564="PA",A564="RO",A564="RR",A564="TO"),"Manaus/AM",IF(OR(A564="AL",A564="BA",A564="CE",A564="MA",A564="PB",A564="PE",A564="PI",A564="RN",A564="SE"),"Recife/PE",IF(OR(A564="MT",A564="MS",A564="GO",A564="DF"),"Campo Grande/MS",IF(OR(A564="SC",A564="PR",A564="RS",A564="MG",A564="ES",A564="SP",A564="RJ"),"Curitiba/PR","VERIFICAR UF"))))</f>
        <v>Curitiba/PR</v>
      </c>
      <c r="C564" s="26"/>
      <c r="D564" s="27"/>
      <c r="E564" s="29" t="n">
        <f aca="false">IFERROR(INDEX('ANEXO IV - Kits por Polo'!$F$2:$F$615,MATCH($M564&amp;"|"&amp;$K564&amp;"|"&amp;$A564&amp;"|"&amp;$J564,'ANEXO IV - Kits por Polo'!$I$2:$I$615,0)),0)</f>
        <v>25</v>
      </c>
      <c r="F564" s="28" t="n">
        <f aca="false">IFERROR(INDEX('ANEXO IV - Kits por Polo'!$G$2:$G$615,MATCH($M564&amp;"|"&amp;$K564&amp;"|"&amp;$A564&amp;"|"&amp;$J564,'ANEXO IV - Kits por Polo'!$I$2:$I$615,0)),0)</f>
        <v>268968</v>
      </c>
      <c r="G564" s="29" t="s">
        <v>3213</v>
      </c>
      <c r="H564" s="29" t="n">
        <f aca="false">IFERROR(INDEX('ANEXO IV - Kits por Polo'!$H$2:$H$615,MATCH($M564&amp;"|"&amp;$K564&amp;"|"&amp;$A564&amp;"|"&amp;$J564,'ANEXO IV - Kits por Polo'!$I$2:$I$615,0)),0)</f>
        <v>1500.33</v>
      </c>
      <c r="I564" s="29" t="n">
        <f aca="false">MAX(F564/1000,H564*0.3)</f>
        <v>450.099</v>
      </c>
      <c r="J564" s="30" t="s">
        <v>3197</v>
      </c>
      <c r="K564" s="31" t="s">
        <v>158</v>
      </c>
      <c r="L564" s="31" t="s">
        <v>166</v>
      </c>
      <c r="M564" s="30" t="s">
        <v>3213</v>
      </c>
      <c r="N564" s="30" t="s">
        <v>3213</v>
      </c>
      <c r="O564" s="29" t="s">
        <v>3214</v>
      </c>
      <c r="P564" s="25" t="s">
        <v>3215</v>
      </c>
      <c r="Q564" s="32" t="n">
        <v>-29.8922323469118</v>
      </c>
      <c r="R564" s="32" t="n">
        <v>-50.2736605834083</v>
      </c>
      <c r="S564" s="31" t="s">
        <v>155</v>
      </c>
      <c r="T564" s="33" t="s">
        <v>3216</v>
      </c>
      <c r="U564" s="29" t="n">
        <v>95520000</v>
      </c>
      <c r="V564" s="34" t="s">
        <v>3217</v>
      </c>
      <c r="W564" s="34"/>
      <c r="X564" s="34"/>
      <c r="Y564" s="34"/>
    </row>
    <row r="565" customFormat="false" ht="15" hidden="false" customHeight="true" outlineLevel="0" collapsed="false">
      <c r="A565" s="35" t="s">
        <v>3195</v>
      </c>
      <c r="B565" s="11" t="str">
        <f aca="false">IF(OR(A565="AC",A565="AM",A565="AP",A565="PA",A565="RO",A565="RR",A565="TO"),"Manaus/AM",IF(OR(A565="AL",A565="BA",A565="CE",A565="MA",A565="PB",A565="PE",A565="PI",A565="RN",A565="SE"),"Recife/PE",IF(OR(A565="MT",A565="MS",A565="GO",A565="DF"),"Campo Grande/MS",IF(OR(A565="SC",A565="PR",A565="RS",A565="MG",A565="ES",A565="SP",A565="RJ"),"Curitiba/PR","VERIFICAR UF"))))</f>
        <v>Curitiba/PR</v>
      </c>
      <c r="C565" s="26"/>
      <c r="D565" s="27"/>
      <c r="E565" s="37" t="n">
        <f aca="false">IFERROR(INDEX('ANEXO IV - Kits por Polo'!$F$2:$F$615,MATCH($M565&amp;"|"&amp;$K565&amp;"|"&amp;$A565&amp;"|"&amp;$J565,'ANEXO IV - Kits por Polo'!$I$2:$I$615,0)),0)</f>
        <v>205</v>
      </c>
      <c r="F565" s="36" t="n">
        <f aca="false">IFERROR(INDEX('ANEXO IV - Kits por Polo'!$G$2:$G$615,MATCH($M565&amp;"|"&amp;$K565&amp;"|"&amp;$A565&amp;"|"&amp;$J565,'ANEXO IV - Kits por Polo'!$I$2:$I$615,0)),0)</f>
        <v>2072616</v>
      </c>
      <c r="G565" s="37" t="s">
        <v>3218</v>
      </c>
      <c r="H565" s="37" t="n">
        <f aca="false">IFERROR(INDEX('ANEXO IV - Kits por Polo'!$H$2:$H$615,MATCH($M565&amp;"|"&amp;$K565&amp;"|"&amp;$A565&amp;"|"&amp;$J565,'ANEXO IV - Kits por Polo'!$I$2:$I$615,0)),0)</f>
        <v>11641.955</v>
      </c>
      <c r="I565" s="37" t="n">
        <f aca="false">MAX(F565/1000,H565*0.3)</f>
        <v>3492.5865</v>
      </c>
      <c r="J565" s="38" t="s">
        <v>3197</v>
      </c>
      <c r="K565" s="39" t="s">
        <v>158</v>
      </c>
      <c r="L565" s="39" t="s">
        <v>166</v>
      </c>
      <c r="M565" s="38" t="s">
        <v>3218</v>
      </c>
      <c r="N565" s="38" t="s">
        <v>3218</v>
      </c>
      <c r="O565" s="37" t="s">
        <v>3219</v>
      </c>
      <c r="P565" s="35" t="s">
        <v>3220</v>
      </c>
      <c r="Q565" s="40" t="n">
        <v>-28.2595438106395</v>
      </c>
      <c r="R565" s="40" t="n">
        <v>-52.3947983356656</v>
      </c>
      <c r="S565" s="39" t="s">
        <v>155</v>
      </c>
      <c r="T565" s="41" t="s">
        <v>3221</v>
      </c>
      <c r="U565" s="37" t="n">
        <v>99010220</v>
      </c>
      <c r="V565" s="42" t="s">
        <v>3222</v>
      </c>
      <c r="W565" s="42"/>
      <c r="X565" s="42"/>
      <c r="Y565" s="42"/>
    </row>
    <row r="566" customFormat="false" ht="15" hidden="false" customHeight="true" outlineLevel="0" collapsed="false">
      <c r="A566" s="25" t="s">
        <v>3195</v>
      </c>
      <c r="B566" s="11" t="str">
        <f aca="false">IF(OR(A566="AC",A566="AM",A566="AP",A566="PA",A566="RO",A566="RR",A566="TO"),"Manaus/AM",IF(OR(A566="AL",A566="BA",A566="CE",A566="MA",A566="PB",A566="PE",A566="PI",A566="RN",A566="SE"),"Recife/PE",IF(OR(A566="MT",A566="MS",A566="GO",A566="DF"),"Campo Grande/MS",IF(OR(A566="SC",A566="PR",A566="RS",A566="MG",A566="ES",A566="SP",A566="RJ"),"Curitiba/PR","VERIFICAR UF"))))</f>
        <v>Curitiba/PR</v>
      </c>
      <c r="C566" s="26"/>
      <c r="D566" s="27"/>
      <c r="E566" s="29" t="n">
        <f aca="false">IFERROR(INDEX('ANEXO IV - Kits por Polo'!$F$2:$F$615,MATCH($M566&amp;"|"&amp;$K566&amp;"|"&amp;$A566&amp;"|"&amp;$J566,'ANEXO IV - Kits por Polo'!$I$2:$I$615,0)),0)</f>
        <v>70</v>
      </c>
      <c r="F566" s="28" t="n">
        <f aca="false">IFERROR(INDEX('ANEXO IV - Kits por Polo'!$G$2:$G$615,MATCH($M566&amp;"|"&amp;$K566&amp;"|"&amp;$A566&amp;"|"&amp;$J566,'ANEXO IV - Kits por Polo'!$I$2:$I$615,0)),0)</f>
        <v>760234</v>
      </c>
      <c r="G566" s="29" t="s">
        <v>3223</v>
      </c>
      <c r="H566" s="29" t="n">
        <f aca="false">IFERROR(INDEX('ANEXO IV - Kits por Polo'!$H$2:$H$615,MATCH($M566&amp;"|"&amp;$K566&amp;"|"&amp;$A566&amp;"|"&amp;$J566,'ANEXO IV - Kits por Polo'!$I$2:$I$615,0)),0)</f>
        <v>4236.18</v>
      </c>
      <c r="I566" s="29" t="n">
        <f aca="false">MAX(F566/1000,H566*0.3)</f>
        <v>1270.854</v>
      </c>
      <c r="J566" s="30" t="s">
        <v>3197</v>
      </c>
      <c r="K566" s="31" t="s">
        <v>158</v>
      </c>
      <c r="L566" s="31" t="s">
        <v>166</v>
      </c>
      <c r="M566" s="30" t="s">
        <v>3223</v>
      </c>
      <c r="N566" s="30" t="s">
        <v>3223</v>
      </c>
      <c r="O566" s="29" t="s">
        <v>3224</v>
      </c>
      <c r="P566" s="25" t="s">
        <v>3225</v>
      </c>
      <c r="Q566" s="32" t="n">
        <v>-30.0198848561419</v>
      </c>
      <c r="R566" s="32" t="n">
        <v>-51.2065089210697</v>
      </c>
      <c r="S566" s="31" t="s">
        <v>155</v>
      </c>
      <c r="T566" s="33" t="s">
        <v>3226</v>
      </c>
      <c r="U566" s="29" t="n">
        <v>90560025</v>
      </c>
      <c r="V566" s="34" t="s">
        <v>3227</v>
      </c>
      <c r="W566" s="34"/>
      <c r="X566" s="34"/>
      <c r="Y566" s="34"/>
    </row>
    <row r="567" customFormat="false" ht="15" hidden="false" customHeight="true" outlineLevel="0" collapsed="false">
      <c r="A567" s="35" t="s">
        <v>3195</v>
      </c>
      <c r="B567" s="11" t="str">
        <f aca="false">IF(OR(A567="AC",A567="AM",A567="AP",A567="PA",A567="RO",A567="RR",A567="TO"),"Manaus/AM",IF(OR(A567="AL",A567="BA",A567="CE",A567="MA",A567="PB",A567="PE",A567="PI",A567="RN",A567="SE"),"Recife/PE",IF(OR(A567="MT",A567="MS",A567="GO",A567="DF"),"Campo Grande/MS",IF(OR(A567="SC",A567="PR",A567="RS",A567="MG",A567="ES",A567="SP",A567="RJ"),"Curitiba/PR","VERIFICAR UF"))))</f>
        <v>Curitiba/PR</v>
      </c>
      <c r="C567" s="26"/>
      <c r="D567" s="27"/>
      <c r="E567" s="37" t="n">
        <f aca="false">IFERROR(INDEX('ANEXO IV - Kits por Polo'!$F$2:$F$615,MATCH($M567&amp;"|"&amp;$K567&amp;"|"&amp;$A567&amp;"|"&amp;$J567,'ANEXO IV - Kits por Polo'!$I$2:$I$615,0)),0)</f>
        <v>23</v>
      </c>
      <c r="F567" s="36" t="n">
        <f aca="false">IFERROR(INDEX('ANEXO IV - Kits por Polo'!$G$2:$G$615,MATCH($M567&amp;"|"&amp;$K567&amp;"|"&amp;$A567&amp;"|"&amp;$J567,'ANEXO IV - Kits por Polo'!$I$2:$I$615,0)),0)</f>
        <v>249112</v>
      </c>
      <c r="G567" s="37" t="s">
        <v>3228</v>
      </c>
      <c r="H567" s="37" t="n">
        <f aca="false">IFERROR(INDEX('ANEXO IV - Kits por Polo'!$H$2:$H$615,MATCH($M567&amp;"|"&amp;$K567&amp;"|"&amp;$A567&amp;"|"&amp;$J567,'ANEXO IV - Kits por Polo'!$I$2:$I$615,0)),0)</f>
        <v>1388.53</v>
      </c>
      <c r="I567" s="37" t="n">
        <f aca="false">MAX(F567/1000,H567*0.3)</f>
        <v>416.559</v>
      </c>
      <c r="J567" s="38" t="s">
        <v>3197</v>
      </c>
      <c r="K567" s="39" t="s">
        <v>158</v>
      </c>
      <c r="L567" s="39" t="s">
        <v>166</v>
      </c>
      <c r="M567" s="38" t="s">
        <v>3228</v>
      </c>
      <c r="N567" s="38" t="s">
        <v>3228</v>
      </c>
      <c r="O567" s="37" t="s">
        <v>3229</v>
      </c>
      <c r="P567" s="35" t="s">
        <v>3230</v>
      </c>
      <c r="Q567" s="40" t="n">
        <v>-30.0924165359969</v>
      </c>
      <c r="R567" s="40" t="n">
        <v>-51.0705023171096</v>
      </c>
      <c r="S567" s="39" t="s">
        <v>155</v>
      </c>
      <c r="T567" s="41" t="s">
        <v>3231</v>
      </c>
      <c r="U567" s="37" t="n">
        <v>94450000</v>
      </c>
      <c r="V567" s="42" t="s">
        <v>3232</v>
      </c>
      <c r="W567" s="42"/>
      <c r="X567" s="42"/>
      <c r="Y567" s="42"/>
    </row>
    <row r="568" customFormat="false" ht="15" hidden="false" customHeight="true" outlineLevel="0" collapsed="false">
      <c r="A568" s="25" t="s">
        <v>3233</v>
      </c>
      <c r="B568" s="11" t="str">
        <f aca="false">IF(OR(A568="AC",A568="AM",A568="AP",A568="PA",A568="RO",A568="RR",A568="TO"),"Manaus/AM",IF(OR(A568="AL",A568="BA",A568="CE",A568="MA",A568="PB",A568="PE",A568="PI",A568="RN",A568="SE"),"Recife/PE",IF(OR(A568="MT",A568="MS",A568="GO",A568="DF"),"Campo Grande/MS",IF(OR(A568="SC",A568="PR",A568="RS",A568="MG",A568="ES",A568="SP",A568="RJ"),"Curitiba/PR","VERIFICAR UF"))))</f>
        <v>Curitiba/PR</v>
      </c>
      <c r="C568" s="26"/>
      <c r="D568" s="27"/>
      <c r="E568" s="29" t="n">
        <f aca="false">IFERROR(INDEX('ANEXO IV - Kits por Polo'!$F$2:$F$615,MATCH($M568&amp;"|"&amp;$K568&amp;"|"&amp;$A568&amp;"|"&amp;$J568,'ANEXO IV - Kits por Polo'!$I$2:$I$615,0)),0)</f>
        <v>33</v>
      </c>
      <c r="F568" s="28" t="n">
        <f aca="false">IFERROR(INDEX('ANEXO IV - Kits por Polo'!$G$2:$G$615,MATCH($M568&amp;"|"&amp;$K568&amp;"|"&amp;$A568&amp;"|"&amp;$J568,'ANEXO IV - Kits por Polo'!$I$2:$I$615,0)),0)</f>
        <v>354326</v>
      </c>
      <c r="G568" s="29" t="s">
        <v>3234</v>
      </c>
      <c r="H568" s="29" t="n">
        <f aca="false">IFERROR(INDEX('ANEXO IV - Kits por Polo'!$H$2:$H$615,MATCH($M568&amp;"|"&amp;$K568&amp;"|"&amp;$A568&amp;"|"&amp;$J568,'ANEXO IV - Kits por Polo'!$I$2:$I$615,0)),0)</f>
        <v>1976.91</v>
      </c>
      <c r="I568" s="29" t="n">
        <f aca="false">MAX(F568/1000,H568*0.3)</f>
        <v>593.073</v>
      </c>
      <c r="J568" s="30" t="s">
        <v>3197</v>
      </c>
      <c r="K568" s="31" t="s">
        <v>158</v>
      </c>
      <c r="L568" s="31" t="s">
        <v>166</v>
      </c>
      <c r="M568" s="30" t="s">
        <v>3234</v>
      </c>
      <c r="N568" s="30" t="s">
        <v>3234</v>
      </c>
      <c r="O568" s="29" t="s">
        <v>3235</v>
      </c>
      <c r="P568" s="25" t="s">
        <v>3236</v>
      </c>
      <c r="Q568" s="32" t="n">
        <v>-26.3698726708835</v>
      </c>
      <c r="R568" s="32" t="n">
        <v>-48.7230178644314</v>
      </c>
      <c r="S568" s="31" t="s">
        <v>155</v>
      </c>
      <c r="T568" s="33" t="s">
        <v>3237</v>
      </c>
      <c r="U568" s="29" t="n">
        <v>89245000</v>
      </c>
      <c r="V568" s="34" t="s">
        <v>3238</v>
      </c>
      <c r="W568" s="34"/>
      <c r="X568" s="34"/>
      <c r="Y568" s="34"/>
    </row>
    <row r="569" customFormat="false" ht="15" hidden="false" customHeight="true" outlineLevel="0" collapsed="false">
      <c r="A569" s="35" t="s">
        <v>3233</v>
      </c>
      <c r="B569" s="11" t="str">
        <f aca="false">IF(OR(A569="AC",A569="AM",A569="AP",A569="PA",A569="RO",A569="RR",A569="TO"),"Manaus/AM",IF(OR(A569="AL",A569="BA",A569="CE",A569="MA",A569="PB",A569="PE",A569="PI",A569="RN",A569="SE"),"Recife/PE",IF(OR(A569="MT",A569="MS",A569="GO",A569="DF"),"Campo Grande/MS",IF(OR(A569="SC",A569="PR",A569="RS",A569="MG",A569="ES",A569="SP",A569="RJ"),"Curitiba/PR","VERIFICAR UF"))))</f>
        <v>Curitiba/PR</v>
      </c>
      <c r="C569" s="26"/>
      <c r="D569" s="27"/>
      <c r="E569" s="37" t="n">
        <f aca="false">IFERROR(INDEX('ANEXO IV - Kits por Polo'!$F$2:$F$615,MATCH($M569&amp;"|"&amp;$K569&amp;"|"&amp;$A569&amp;"|"&amp;$J569,'ANEXO IV - Kits por Polo'!$I$2:$I$615,0)),0)</f>
        <v>38</v>
      </c>
      <c r="F569" s="36" t="n">
        <f aca="false">IFERROR(INDEX('ANEXO IV - Kits por Polo'!$G$2:$G$615,MATCH($M569&amp;"|"&amp;$K569&amp;"|"&amp;$A569&amp;"|"&amp;$J569,'ANEXO IV - Kits por Polo'!$I$2:$I$615,0)),0)</f>
        <v>353508</v>
      </c>
      <c r="G569" s="37" t="s">
        <v>3239</v>
      </c>
      <c r="H569" s="37" t="n">
        <f aca="false">IFERROR(INDEX('ANEXO IV - Kits por Polo'!$H$2:$H$615,MATCH($M569&amp;"|"&amp;$K569&amp;"|"&amp;$A569&amp;"|"&amp;$J569,'ANEXO IV - Kits por Polo'!$I$2:$I$615,0)),0)</f>
        <v>2006.68</v>
      </c>
      <c r="I569" s="37" t="n">
        <f aca="false">MAX(F569/1000,H569*0.3)</f>
        <v>602.004</v>
      </c>
      <c r="J569" s="38" t="s">
        <v>3197</v>
      </c>
      <c r="K569" s="39" t="s">
        <v>158</v>
      </c>
      <c r="L569" s="39" t="s">
        <v>166</v>
      </c>
      <c r="M569" s="38" t="s">
        <v>3239</v>
      </c>
      <c r="N569" s="38" t="s">
        <v>3239</v>
      </c>
      <c r="O569" s="37" t="s">
        <v>3240</v>
      </c>
      <c r="P569" s="35" t="s">
        <v>3241</v>
      </c>
      <c r="Q569" s="40" t="n">
        <v>-27.1076953791781</v>
      </c>
      <c r="R569" s="40" t="n">
        <v>-52.6083134342898</v>
      </c>
      <c r="S569" s="39" t="s">
        <v>155</v>
      </c>
      <c r="T569" s="41" t="s">
        <v>3242</v>
      </c>
      <c r="U569" s="37" t="n">
        <v>89801341</v>
      </c>
      <c r="V569" s="42" t="s">
        <v>3243</v>
      </c>
      <c r="W569" s="42"/>
      <c r="X569" s="42"/>
      <c r="Y569" s="42"/>
    </row>
    <row r="570" customFormat="false" ht="15" hidden="false" customHeight="true" outlineLevel="0" collapsed="false">
      <c r="A570" s="25" t="s">
        <v>3233</v>
      </c>
      <c r="B570" s="11" t="str">
        <f aca="false">IF(OR(A570="AC",A570="AM",A570="AP",A570="PA",A570="RO",A570="RR",A570="TO"),"Manaus/AM",IF(OR(A570="AL",A570="BA",A570="CE",A570="MA",A570="PB",A570="PE",A570="PI",A570="RN",A570="SE"),"Recife/PE",IF(OR(A570="MT",A570="MS",A570="GO",A570="DF"),"Campo Grande/MS",IF(OR(A570="SC",A570="PR",A570="RS",A570="MG",A570="ES",A570="SP",A570="RJ"),"Curitiba/PR","VERIFICAR UF"))))</f>
        <v>Curitiba/PR</v>
      </c>
      <c r="C570" s="26"/>
      <c r="D570" s="27"/>
      <c r="E570" s="29" t="n">
        <f aca="false">IFERROR(INDEX('ANEXO IV - Kits por Polo'!$F$2:$F$615,MATCH($M570&amp;"|"&amp;$K570&amp;"|"&amp;$A570&amp;"|"&amp;$J570,'ANEXO IV - Kits por Polo'!$I$2:$I$615,0)),0)</f>
        <v>82</v>
      </c>
      <c r="F570" s="28" t="n">
        <f aca="false">IFERROR(INDEX('ANEXO IV - Kits por Polo'!$G$2:$G$615,MATCH($M570&amp;"|"&amp;$K570&amp;"|"&amp;$A570&amp;"|"&amp;$J570,'ANEXO IV - Kits por Polo'!$I$2:$I$615,0)),0)</f>
        <v>837186</v>
      </c>
      <c r="G570" s="29" t="s">
        <v>3244</v>
      </c>
      <c r="H570" s="29" t="n">
        <f aca="false">IFERROR(INDEX('ANEXO IV - Kits por Polo'!$H$2:$H$615,MATCH($M570&amp;"|"&amp;$K570&amp;"|"&amp;$A570&amp;"|"&amp;$J570,'ANEXO IV - Kits por Polo'!$I$2:$I$615,0)),0)</f>
        <v>4696.445</v>
      </c>
      <c r="I570" s="29" t="n">
        <f aca="false">MAX(F570/1000,H570*0.3)</f>
        <v>1408.9335</v>
      </c>
      <c r="J570" s="30" t="s">
        <v>3197</v>
      </c>
      <c r="K570" s="31" t="s">
        <v>136</v>
      </c>
      <c r="L570" s="31" t="s">
        <v>152</v>
      </c>
      <c r="M570" s="30" t="s">
        <v>3244</v>
      </c>
      <c r="N570" s="30" t="s">
        <v>3245</v>
      </c>
      <c r="O570" s="29" t="n">
        <v>7336764</v>
      </c>
      <c r="P570" s="25" t="s">
        <v>3246</v>
      </c>
      <c r="Q570" s="32" t="n">
        <v>-27.5741862885444</v>
      </c>
      <c r="R570" s="32" t="n">
        <v>-48.6097094544066</v>
      </c>
      <c r="S570" s="31" t="s">
        <v>155</v>
      </c>
      <c r="T570" s="33" t="s">
        <v>3247</v>
      </c>
      <c r="U570" s="29" t="n">
        <v>88117600</v>
      </c>
      <c r="V570" s="34" t="s">
        <v>3248</v>
      </c>
      <c r="W570" s="34"/>
      <c r="X570" s="34"/>
      <c r="Y570" s="34"/>
    </row>
    <row r="571" customFormat="false" ht="15" hidden="false" customHeight="true" outlineLevel="0" collapsed="false">
      <c r="A571" s="35" t="s">
        <v>3233</v>
      </c>
      <c r="B571" s="11" t="str">
        <f aca="false">IF(OR(A571="AC",A571="AM",A571="AP",A571="PA",A571="RO",A571="RR",A571="TO"),"Manaus/AM",IF(OR(A571="AL",A571="BA",A571="CE",A571="MA",A571="PB",A571="PE",A571="PI",A571="RN",A571="SE"),"Recife/PE",IF(OR(A571="MT",A571="MS",A571="GO",A571="DF"),"Campo Grande/MS",IF(OR(A571="SC",A571="PR",A571="RS",A571="MG",A571="ES",A571="SP",A571="RJ"),"Curitiba/PR","VERIFICAR UF"))))</f>
        <v>Curitiba/PR</v>
      </c>
      <c r="C571" s="26"/>
      <c r="D571" s="27"/>
      <c r="E571" s="37" t="n">
        <f aca="false">IFERROR(INDEX('ANEXO IV - Kits por Polo'!$F$2:$F$615,MATCH($M571&amp;"|"&amp;$K571&amp;"|"&amp;$A571&amp;"|"&amp;$J571,'ANEXO IV - Kits por Polo'!$I$2:$I$615,0)),0)</f>
        <v>35</v>
      </c>
      <c r="F571" s="36" t="n">
        <f aca="false">IFERROR(INDEX('ANEXO IV - Kits por Polo'!$G$2:$G$615,MATCH($M571&amp;"|"&amp;$K571&amp;"|"&amp;$A571&amp;"|"&amp;$J571,'ANEXO IV - Kits por Polo'!$I$2:$I$615,0)),0)</f>
        <v>391989</v>
      </c>
      <c r="G571" s="37" t="s">
        <v>3249</v>
      </c>
      <c r="H571" s="37" t="n">
        <f aca="false">IFERROR(INDEX('ANEXO IV - Kits por Polo'!$H$2:$H$615,MATCH($M571&amp;"|"&amp;$K571&amp;"|"&amp;$A571&amp;"|"&amp;$J571,'ANEXO IV - Kits por Polo'!$I$2:$I$615,0)),0)</f>
        <v>2176.85</v>
      </c>
      <c r="I571" s="37" t="n">
        <f aca="false">MAX(F571/1000,H571*0.3)</f>
        <v>653.055</v>
      </c>
      <c r="J571" s="38" t="s">
        <v>3197</v>
      </c>
      <c r="K571" s="39" t="s">
        <v>158</v>
      </c>
      <c r="L571" s="39" t="s">
        <v>166</v>
      </c>
      <c r="M571" s="38" t="s">
        <v>3244</v>
      </c>
      <c r="N571" s="38" t="s">
        <v>3244</v>
      </c>
      <c r="O571" s="37" t="s">
        <v>3250</v>
      </c>
      <c r="P571" s="35" t="s">
        <v>3251</v>
      </c>
      <c r="Q571" s="40" t="n">
        <v>-27.5159680834827</v>
      </c>
      <c r="R571" s="40" t="n">
        <v>-48.6454974454381</v>
      </c>
      <c r="S571" s="39" t="s">
        <v>155</v>
      </c>
      <c r="T571" s="41" t="s">
        <v>3252</v>
      </c>
      <c r="U571" s="37" t="n">
        <v>88161586</v>
      </c>
      <c r="V571" s="42" t="s">
        <v>3253</v>
      </c>
      <c r="W571" s="42"/>
      <c r="X571" s="42"/>
      <c r="Y571" s="42"/>
    </row>
    <row r="572" customFormat="false" ht="15" hidden="false" customHeight="true" outlineLevel="0" collapsed="false">
      <c r="A572" s="25" t="s">
        <v>3233</v>
      </c>
      <c r="B572" s="11" t="str">
        <f aca="false">IF(OR(A572="AC",A572="AM",A572="AP",A572="PA",A572="RO",A572="RR",A572="TO"),"Manaus/AM",IF(OR(A572="AL",A572="BA",A572="CE",A572="MA",A572="PB",A572="PE",A572="PI",A572="RN",A572="SE"),"Recife/PE",IF(OR(A572="MT",A572="MS",A572="GO",A572="DF"),"Campo Grande/MS",IF(OR(A572="SC",A572="PR",A572="RS",A572="MG",A572="ES",A572="SP",A572="RJ"),"Curitiba/PR","VERIFICAR UF"))))</f>
        <v>Curitiba/PR</v>
      </c>
      <c r="C572" s="26"/>
      <c r="D572" s="27"/>
      <c r="E572" s="29" t="n">
        <f aca="false">IFERROR(INDEX('ANEXO IV - Kits por Polo'!$F$2:$F$615,MATCH($M572&amp;"|"&amp;$K572&amp;"|"&amp;$A572&amp;"|"&amp;$J572,'ANEXO IV - Kits por Polo'!$I$2:$I$615,0)),0)</f>
        <v>82</v>
      </c>
      <c r="F572" s="28" t="n">
        <f aca="false">IFERROR(INDEX('ANEXO IV - Kits por Polo'!$G$2:$G$615,MATCH($M572&amp;"|"&amp;$K572&amp;"|"&amp;$A572&amp;"|"&amp;$J572,'ANEXO IV - Kits por Polo'!$I$2:$I$615,0)),0)</f>
        <v>842607</v>
      </c>
      <c r="G572" s="29" t="s">
        <v>3254</v>
      </c>
      <c r="H572" s="29" t="n">
        <f aca="false">IFERROR(INDEX('ANEXO IV - Kits por Polo'!$H$2:$H$615,MATCH($M572&amp;"|"&amp;$K572&amp;"|"&amp;$A572&amp;"|"&amp;$J572,'ANEXO IV - Kits por Polo'!$I$2:$I$615,0)),0)</f>
        <v>4722.185</v>
      </c>
      <c r="I572" s="29" t="n">
        <f aca="false">MAX(F572/1000,H572*0.3)</f>
        <v>1416.6555</v>
      </c>
      <c r="J572" s="30" t="s">
        <v>3197</v>
      </c>
      <c r="K572" s="31" t="s">
        <v>158</v>
      </c>
      <c r="L572" s="31" t="s">
        <v>166</v>
      </c>
      <c r="M572" s="30" t="s">
        <v>3254</v>
      </c>
      <c r="N572" s="30" t="s">
        <v>3254</v>
      </c>
      <c r="O572" s="29" t="s">
        <v>3255</v>
      </c>
      <c r="P572" s="25" t="s">
        <v>3256</v>
      </c>
      <c r="Q572" s="32" t="n">
        <v>-26.6362394196726</v>
      </c>
      <c r="R572" s="32" t="n">
        <v>-52.4525482029958</v>
      </c>
      <c r="S572" s="31" t="s">
        <v>155</v>
      </c>
      <c r="T572" s="33" t="s">
        <v>3257</v>
      </c>
      <c r="U572" s="29" t="n">
        <v>89832000</v>
      </c>
      <c r="V572" s="34" t="s">
        <v>3258</v>
      </c>
      <c r="W572" s="34"/>
      <c r="X572" s="34"/>
      <c r="Y572" s="34"/>
    </row>
    <row r="573" customFormat="false" ht="15" hidden="false" customHeight="true" outlineLevel="0" collapsed="false">
      <c r="A573" s="35" t="s">
        <v>3233</v>
      </c>
      <c r="B573" s="11" t="str">
        <f aca="false">IF(OR(A573="AC",A573="AM",A573="AP",A573="PA",A573="RO",A573="RR",A573="TO"),"Manaus/AM",IF(OR(A573="AL",A573="BA",A573="CE",A573="MA",A573="PB",A573="PE",A573="PI",A573="RN",A573="SE"),"Recife/PE",IF(OR(A573="MT",A573="MS",A573="GO",A573="DF"),"Campo Grande/MS",IF(OR(A573="SC",A573="PR",A573="RS",A573="MG",A573="ES",A573="SP",A573="RJ"),"Curitiba/PR","VERIFICAR UF"))))</f>
        <v>Curitiba/PR</v>
      </c>
      <c r="C573" s="26"/>
      <c r="D573" s="27"/>
      <c r="E573" s="37" t="n">
        <f aca="false">IFERROR(INDEX('ANEXO IV - Kits por Polo'!$F$2:$F$615,MATCH($M573&amp;"|"&amp;$K573&amp;"|"&amp;$A573&amp;"|"&amp;$J573,'ANEXO IV - Kits por Polo'!$I$2:$I$615,0)),0)</f>
        <v>45</v>
      </c>
      <c r="F573" s="36" t="n">
        <f aca="false">IFERROR(INDEX('ANEXO IV - Kits por Polo'!$G$2:$G$615,MATCH($M573&amp;"|"&amp;$K573&amp;"|"&amp;$A573&amp;"|"&amp;$J573,'ANEXO IV - Kits por Polo'!$I$2:$I$615,0)),0)</f>
        <v>414097</v>
      </c>
      <c r="G573" s="37" t="s">
        <v>3259</v>
      </c>
      <c r="H573" s="37" t="n">
        <f aca="false">IFERROR(INDEX('ANEXO IV - Kits por Polo'!$H$2:$H$615,MATCH($M573&amp;"|"&amp;$K573&amp;"|"&amp;$A573&amp;"|"&amp;$J573,'ANEXO IV - Kits por Polo'!$I$2:$I$615,0)),0)</f>
        <v>2353.91</v>
      </c>
      <c r="I573" s="37" t="n">
        <f aca="false">MAX(F573/1000,H573*0.3)</f>
        <v>706.173</v>
      </c>
      <c r="J573" s="38" t="s">
        <v>3197</v>
      </c>
      <c r="K573" s="39" t="s">
        <v>158</v>
      </c>
      <c r="L573" s="39" t="s">
        <v>159</v>
      </c>
      <c r="M573" s="38" t="s">
        <v>3259</v>
      </c>
      <c r="N573" s="38" t="s">
        <v>3259</v>
      </c>
      <c r="O573" s="37" t="s">
        <v>3260</v>
      </c>
      <c r="P573" s="35" t="s">
        <v>3261</v>
      </c>
      <c r="Q573" s="40" t="n">
        <v>-26.9646399839452</v>
      </c>
      <c r="R573" s="40" t="n">
        <v>-49.6228367528397</v>
      </c>
      <c r="S573" s="39" t="s">
        <v>155</v>
      </c>
      <c r="T573" s="41" t="s">
        <v>3262</v>
      </c>
      <c r="U573" s="37" t="n">
        <v>89145000</v>
      </c>
      <c r="V573" s="42" t="s">
        <v>3263</v>
      </c>
      <c r="W573" s="42"/>
      <c r="X573" s="42"/>
      <c r="Y573" s="42"/>
    </row>
    <row r="574" customFormat="false" ht="15" hidden="false" customHeight="true" outlineLevel="0" collapsed="false">
      <c r="A574" s="25" t="s">
        <v>3264</v>
      </c>
      <c r="B574" s="11" t="str">
        <f aca="false">IF(OR(A574="AC",A574="AM",A574="AP",A574="PA",A574="RO",A574="RR",A574="TO"),"Manaus/AM",IF(OR(A574="AL",A574="BA",A574="CE",A574="MA",A574="PB",A574="PE",A574="PI",A574="RN",A574="SE"),"Recife/PE",IF(OR(A574="MT",A574="MS",A574="GO",A574="DF"),"Campo Grande/MS",IF(OR(A574="SC",A574="PR",A574="RS",A574="MG",A574="ES",A574="SP",A574="RJ"),"Curitiba/PR","VERIFICAR UF"))))</f>
        <v>Recife/PE</v>
      </c>
      <c r="C574" s="26"/>
      <c r="D574" s="27"/>
      <c r="E574" s="29" t="n">
        <f aca="false">IFERROR(INDEX('ANEXO IV - Kits por Polo'!$F$2:$F$615,MATCH($M574&amp;"|"&amp;$K574&amp;"|"&amp;$A574&amp;"|"&amp;$J574,'ANEXO IV - Kits por Polo'!$I$2:$I$615,0)),0)</f>
        <v>13</v>
      </c>
      <c r="F574" s="28" t="n">
        <f aca="false">IFERROR(INDEX('ANEXO IV - Kits por Polo'!$G$2:$G$615,MATCH($M574&amp;"|"&amp;$K574&amp;"|"&amp;$A574&amp;"|"&amp;$J574,'ANEXO IV - Kits por Polo'!$I$2:$I$615,0)),0)</f>
        <v>120155</v>
      </c>
      <c r="G574" s="29" t="s">
        <v>3265</v>
      </c>
      <c r="H574" s="29" t="n">
        <f aca="false">IFERROR(INDEX('ANEXO IV - Kits por Polo'!$H$2:$H$615,MATCH($M574&amp;"|"&amp;$K574&amp;"|"&amp;$A574&amp;"|"&amp;$J574,'ANEXO IV - Kits por Polo'!$I$2:$I$615,0)),0)</f>
        <v>682.63</v>
      </c>
      <c r="I574" s="29" t="n">
        <f aca="false">MAX(F574/1000,H574*0.3)</f>
        <v>204.789</v>
      </c>
      <c r="J574" s="30" t="s">
        <v>245</v>
      </c>
      <c r="K574" s="31" t="s">
        <v>158</v>
      </c>
      <c r="L574" s="31" t="s">
        <v>159</v>
      </c>
      <c r="M574" s="30" t="s">
        <v>3266</v>
      </c>
      <c r="N574" s="30" t="s">
        <v>3267</v>
      </c>
      <c r="O574" s="29" t="s">
        <v>3268</v>
      </c>
      <c r="P574" s="25" t="s">
        <v>3269</v>
      </c>
      <c r="Q574" s="32" t="n">
        <v>-9.79178444326243</v>
      </c>
      <c r="R574" s="32" t="n">
        <v>-37.3650889624632</v>
      </c>
      <c r="S574" s="31" t="s">
        <v>235</v>
      </c>
      <c r="T574" s="33" t="s">
        <v>3270</v>
      </c>
      <c r="U574" s="29" t="n">
        <v>49800000</v>
      </c>
      <c r="V574" s="34" t="s">
        <v>3271</v>
      </c>
      <c r="W574" s="34"/>
      <c r="X574" s="34"/>
      <c r="Y574" s="34"/>
    </row>
    <row r="575" customFormat="false" ht="15" hidden="false" customHeight="true" outlineLevel="0" collapsed="false">
      <c r="A575" s="35" t="s">
        <v>3272</v>
      </c>
      <c r="B575" s="11" t="str">
        <f aca="false">IF(OR(A575="AC",A575="AM",A575="AP",A575="PA",A575="RO",A575="RR",A575="TO"),"Manaus/AM",IF(OR(A575="AL",A575="BA",A575="CE",A575="MA",A575="PB",A575="PE",A575="PI",A575="RN",A575="SE"),"Recife/PE",IF(OR(A575="MT",A575="MS",A575="GO",A575="DF"),"Campo Grande/MS",IF(OR(A575="SC",A575="PR",A575="RS",A575="MG",A575="ES",A575="SP",A575="RJ"),"Curitiba/PR","VERIFICAR UF"))))</f>
        <v>Curitiba/PR</v>
      </c>
      <c r="C575" s="26"/>
      <c r="D575" s="27"/>
      <c r="E575" s="37" t="n">
        <f aca="false">IFERROR(INDEX('ANEXO IV - Kits por Polo'!$F$2:$F$615,MATCH($M575&amp;"|"&amp;$K575&amp;"|"&amp;$A575&amp;"|"&amp;$J575,'ANEXO IV - Kits por Polo'!$I$2:$I$615,0)),0)</f>
        <v>37</v>
      </c>
      <c r="F575" s="36" t="n">
        <f aca="false">IFERROR(INDEX('ANEXO IV - Kits por Polo'!$G$2:$G$615,MATCH($M575&amp;"|"&amp;$K575&amp;"|"&amp;$A575&amp;"|"&amp;$J575,'ANEXO IV - Kits por Polo'!$I$2:$I$615,0)),0)</f>
        <v>257508</v>
      </c>
      <c r="G575" s="37" t="s">
        <v>3273</v>
      </c>
      <c r="H575" s="37" t="n">
        <f aca="false">IFERROR(INDEX('ANEXO IV - Kits por Polo'!$H$2:$H$615,MATCH($M575&amp;"|"&amp;$K575&amp;"|"&amp;$A575&amp;"|"&amp;$J575,'ANEXO IV - Kits por Polo'!$I$2:$I$615,0)),0)</f>
        <v>1524.77</v>
      </c>
      <c r="I575" s="37" t="n">
        <f aca="false">MAX(F575/1000,H575*0.3)</f>
        <v>457.431</v>
      </c>
      <c r="J575" s="38" t="s">
        <v>3274</v>
      </c>
      <c r="K575" s="39" t="s">
        <v>187</v>
      </c>
      <c r="L575" s="39" t="s">
        <v>187</v>
      </c>
      <c r="M575" s="38" t="s">
        <v>3273</v>
      </c>
      <c r="N575" s="38" t="s">
        <v>3275</v>
      </c>
      <c r="O575" s="37" t="s">
        <v>3276</v>
      </c>
      <c r="P575" s="35" t="s">
        <v>3277</v>
      </c>
      <c r="Q575" s="40" t="n">
        <v>-23.582114387838</v>
      </c>
      <c r="R575" s="40" t="n">
        <v>-46.6136392159013</v>
      </c>
      <c r="S575" s="39" t="s">
        <v>155</v>
      </c>
      <c r="T575" s="41" t="s">
        <v>3278</v>
      </c>
      <c r="U575" s="37" t="n">
        <v>4261000</v>
      </c>
      <c r="V575" s="42" t="s">
        <v>3279</v>
      </c>
      <c r="W575" s="42"/>
      <c r="X575" s="42"/>
      <c r="Y575" s="42"/>
    </row>
    <row r="576" customFormat="false" ht="15" hidden="false" customHeight="true" outlineLevel="0" collapsed="false">
      <c r="A576" s="25" t="s">
        <v>3272</v>
      </c>
      <c r="B576" s="11" t="str">
        <f aca="false">IF(OR(A576="AC",A576="AM",A576="AP",A576="PA",A576="RO",A576="RR",A576="TO"),"Manaus/AM",IF(OR(A576="AL",A576="BA",A576="CE",A576="MA",A576="PB",A576="PE",A576="PI",A576="RN",A576="SE"),"Recife/PE",IF(OR(A576="MT",A576="MS",A576="GO",A576="DF"),"Campo Grande/MS",IF(OR(A576="SC",A576="PR",A576="RS",A576="MG",A576="ES",A576="SP",A576="RJ"),"Curitiba/PR","VERIFICAR UF"))))</f>
        <v>Curitiba/PR</v>
      </c>
      <c r="C576" s="26"/>
      <c r="D576" s="27"/>
      <c r="E576" s="29" t="n">
        <f aca="false">IFERROR(INDEX('ANEXO IV - Kits por Polo'!$F$2:$F$615,MATCH($M576&amp;"|"&amp;$K576&amp;"|"&amp;$A576&amp;"|"&amp;$J576,'ANEXO IV - Kits por Polo'!$I$2:$I$615,0)),0)</f>
        <v>30</v>
      </c>
      <c r="F576" s="28" t="n">
        <f aca="false">IFERROR(INDEX('ANEXO IV - Kits por Polo'!$G$2:$G$615,MATCH($M576&amp;"|"&amp;$K576&amp;"|"&amp;$A576&amp;"|"&amp;$J576,'ANEXO IV - Kits por Polo'!$I$2:$I$615,0)),0)</f>
        <v>280023</v>
      </c>
      <c r="G576" s="29" t="s">
        <v>3280</v>
      </c>
      <c r="H576" s="29" t="n">
        <f aca="false">IFERROR(INDEX('ANEXO IV - Kits por Polo'!$H$2:$H$615,MATCH($M576&amp;"|"&amp;$K576&amp;"|"&amp;$A576&amp;"|"&amp;$J576,'ANEXO IV - Kits por Polo'!$I$2:$I$615,0)),0)</f>
        <v>1588.86</v>
      </c>
      <c r="I576" s="29" t="n">
        <f aca="false">MAX(F576/1000,H576*0.3)</f>
        <v>476.658</v>
      </c>
      <c r="J576" s="30" t="s">
        <v>2611</v>
      </c>
      <c r="K576" s="31" t="s">
        <v>158</v>
      </c>
      <c r="L576" s="31" t="s">
        <v>166</v>
      </c>
      <c r="M576" s="30" t="s">
        <v>3280</v>
      </c>
      <c r="N576" s="30" t="s">
        <v>3281</v>
      </c>
      <c r="O576" s="29" t="s">
        <v>3282</v>
      </c>
      <c r="P576" s="25" t="s">
        <v>3283</v>
      </c>
      <c r="Q576" s="32" t="n">
        <v>-22.3378534917572</v>
      </c>
      <c r="R576" s="32" t="n">
        <v>-49.077077200207</v>
      </c>
      <c r="S576" s="31" t="s">
        <v>155</v>
      </c>
      <c r="T576" s="33" t="s">
        <v>3284</v>
      </c>
      <c r="U576" s="29" t="n">
        <v>17014290</v>
      </c>
      <c r="V576" s="34" t="s">
        <v>3285</v>
      </c>
      <c r="W576" s="34"/>
      <c r="X576" s="34"/>
      <c r="Y576" s="34"/>
    </row>
    <row r="577" customFormat="false" ht="15" hidden="false" customHeight="true" outlineLevel="0" collapsed="false">
      <c r="A577" s="35" t="s">
        <v>3272</v>
      </c>
      <c r="B577" s="11" t="str">
        <f aca="false">IF(OR(A577="AC",A577="AM",A577="AP",A577="PA",A577="RO",A577="RR",A577="TO"),"Manaus/AM",IF(OR(A577="AL",A577="BA",A577="CE",A577="MA",A577="PB",A577="PE",A577="PI",A577="RN",A577="SE"),"Recife/PE",IF(OR(A577="MT",A577="MS",A577="GO",A577="DF"),"Campo Grande/MS",IF(OR(A577="SC",A577="PR",A577="RS",A577="MG",A577="ES",A577="SP",A577="RJ"),"Curitiba/PR","VERIFICAR UF"))))</f>
        <v>Curitiba/PR</v>
      </c>
      <c r="C577" s="26"/>
      <c r="D577" s="27"/>
      <c r="E577" s="37" t="n">
        <f aca="false">IFERROR(INDEX('ANEXO IV - Kits por Polo'!$F$2:$F$615,MATCH($M577&amp;"|"&amp;$K577&amp;"|"&amp;$A577&amp;"|"&amp;$J577,'ANEXO IV - Kits por Polo'!$I$2:$I$615,0)),0)</f>
        <v>14</v>
      </c>
      <c r="F577" s="36" t="n">
        <f aca="false">IFERROR(INDEX('ANEXO IV - Kits por Polo'!$G$2:$G$615,MATCH($M577&amp;"|"&amp;$K577&amp;"|"&amp;$A577&amp;"|"&amp;$J577,'ANEXO IV - Kits por Polo'!$I$2:$I$615,0)),0)</f>
        <v>156796</v>
      </c>
      <c r="G577" s="37" t="s">
        <v>3286</v>
      </c>
      <c r="H577" s="37" t="n">
        <f aca="false">IFERROR(INDEX('ANEXO IV - Kits por Polo'!$H$2:$H$615,MATCH($M577&amp;"|"&amp;$K577&amp;"|"&amp;$A577&amp;"|"&amp;$J577,'ANEXO IV - Kits por Polo'!$I$2:$I$615,0)),0)</f>
        <v>870.74</v>
      </c>
      <c r="I577" s="37" t="n">
        <f aca="false">MAX(F577/1000,H577*0.3)</f>
        <v>261.222</v>
      </c>
      <c r="J577" s="38" t="s">
        <v>2611</v>
      </c>
      <c r="K577" s="39" t="s">
        <v>158</v>
      </c>
      <c r="L577" s="39" t="s">
        <v>166</v>
      </c>
      <c r="M577" s="38" t="s">
        <v>3286</v>
      </c>
      <c r="N577" s="38" t="s">
        <v>3286</v>
      </c>
      <c r="O577" s="37" t="s">
        <v>3287</v>
      </c>
      <c r="P577" s="35" t="s">
        <v>3288</v>
      </c>
      <c r="Q577" s="40" t="n">
        <v>-23.7051252452159</v>
      </c>
      <c r="R577" s="40" t="n">
        <v>-49.4885968833217</v>
      </c>
      <c r="S577" s="39" t="s">
        <v>155</v>
      </c>
      <c r="T577" s="41" t="s">
        <v>3289</v>
      </c>
      <c r="U577" s="37" t="n">
        <v>18480017</v>
      </c>
      <c r="V577" s="42" t="s">
        <v>3290</v>
      </c>
      <c r="W577" s="42"/>
      <c r="X577" s="42"/>
      <c r="Y577" s="42"/>
    </row>
    <row r="578" customFormat="false" ht="15" hidden="false" customHeight="true" outlineLevel="0" collapsed="false">
      <c r="A578" s="25" t="s">
        <v>3272</v>
      </c>
      <c r="B578" s="11" t="str">
        <f aca="false">IF(OR(A578="AC",A578="AM",A578="AP",A578="PA",A578="RO",A578="RR",A578="TO"),"Manaus/AM",IF(OR(A578="AL",A578="BA",A578="CE",A578="MA",A578="PB",A578="PE",A578="PI",A578="RN",A578="SE"),"Recife/PE",IF(OR(A578="MT",A578="MS",A578="GO",A578="DF"),"Campo Grande/MS",IF(OR(A578="SC",A578="PR",A578="RS",A578="MG",A578="ES",A578="SP",A578="RJ"),"Curitiba/PR","VERIFICAR UF"))))</f>
        <v>Curitiba/PR</v>
      </c>
      <c r="C578" s="26"/>
      <c r="D578" s="27"/>
      <c r="E578" s="29" t="n">
        <f aca="false">IFERROR(INDEX('ANEXO IV - Kits por Polo'!$F$2:$F$615,MATCH($M578&amp;"|"&amp;$K578&amp;"|"&amp;$A578&amp;"|"&amp;$J578,'ANEXO IV - Kits por Polo'!$I$2:$I$615,0)),0)</f>
        <v>17</v>
      </c>
      <c r="F578" s="28" t="n">
        <f aca="false">IFERROR(INDEX('ANEXO IV - Kits por Polo'!$G$2:$G$615,MATCH($M578&amp;"|"&amp;$K578&amp;"|"&amp;$A578&amp;"|"&amp;$J578,'ANEXO IV - Kits por Polo'!$I$2:$I$615,0)),0)</f>
        <v>195483</v>
      </c>
      <c r="G578" s="29" t="s">
        <v>3291</v>
      </c>
      <c r="H578" s="29" t="n">
        <f aca="false">IFERROR(INDEX('ANEXO IV - Kits por Polo'!$H$2:$H$615,MATCH($M578&amp;"|"&amp;$K578&amp;"|"&amp;$A578&amp;"|"&amp;$J578,'ANEXO IV - Kits por Polo'!$I$2:$I$615,0)),0)</f>
        <v>1082.51</v>
      </c>
      <c r="I578" s="29" t="n">
        <f aca="false">MAX(F578/1000,H578*0.3)</f>
        <v>324.753</v>
      </c>
      <c r="J578" s="30" t="s">
        <v>2611</v>
      </c>
      <c r="K578" s="31" t="s">
        <v>158</v>
      </c>
      <c r="L578" s="31" t="s">
        <v>166</v>
      </c>
      <c r="M578" s="30" t="s">
        <v>3291</v>
      </c>
      <c r="N578" s="30" t="s">
        <v>3291</v>
      </c>
      <c r="O578" s="29" t="s">
        <v>3292</v>
      </c>
      <c r="P578" s="25" t="s">
        <v>3293</v>
      </c>
      <c r="Q578" s="32" t="n">
        <v>-24.2867978162274</v>
      </c>
      <c r="R578" s="32" t="n">
        <v>-47.4595061746867</v>
      </c>
      <c r="S578" s="31" t="s">
        <v>155</v>
      </c>
      <c r="T578" s="33" t="s">
        <v>3294</v>
      </c>
      <c r="U578" s="29" t="n">
        <v>11850000</v>
      </c>
      <c r="V578" s="34" t="s">
        <v>3295</v>
      </c>
      <c r="W578" s="34"/>
      <c r="X578" s="34"/>
      <c r="Y578" s="34"/>
    </row>
    <row r="579" customFormat="false" ht="15" hidden="false" customHeight="true" outlineLevel="0" collapsed="false">
      <c r="A579" s="35" t="s">
        <v>3272</v>
      </c>
      <c r="B579" s="11" t="str">
        <f aca="false">IF(OR(A579="AC",A579="AM",A579="AP",A579="PA",A579="RO",A579="RR",A579="TO"),"Manaus/AM",IF(OR(A579="AL",A579="BA",A579="CE",A579="MA",A579="PB",A579="PE",A579="PI",A579="RN",A579="SE"),"Recife/PE",IF(OR(A579="MT",A579="MS",A579="GO",A579="DF"),"Campo Grande/MS",IF(OR(A579="SC",A579="PR",A579="RS",A579="MG",A579="ES",A579="SP",A579="RJ"),"Curitiba/PR","VERIFICAR UF"))))</f>
        <v>Curitiba/PR</v>
      </c>
      <c r="C579" s="26"/>
      <c r="D579" s="27"/>
      <c r="E579" s="37" t="n">
        <f aca="false">IFERROR(INDEX('ANEXO IV - Kits por Polo'!$F$2:$F$615,MATCH($M579&amp;"|"&amp;$K579&amp;"|"&amp;$A579&amp;"|"&amp;$J579,'ANEXO IV - Kits por Polo'!$I$2:$I$615,0)),0)</f>
        <v>28</v>
      </c>
      <c r="F579" s="36" t="n">
        <f aca="false">IFERROR(INDEX('ANEXO IV - Kits por Polo'!$G$2:$G$615,MATCH($M579&amp;"|"&amp;$K579&amp;"|"&amp;$A579&amp;"|"&amp;$J579,'ANEXO IV - Kits por Polo'!$I$2:$I$615,0)),0)</f>
        <v>295783</v>
      </c>
      <c r="G579" s="37" t="s">
        <v>3296</v>
      </c>
      <c r="H579" s="37" t="n">
        <f aca="false">IFERROR(INDEX('ANEXO IV - Kits por Polo'!$H$2:$H$615,MATCH($M579&amp;"|"&amp;$K579&amp;"|"&amp;$A579&amp;"|"&amp;$J579,'ANEXO IV - Kits por Polo'!$I$2:$I$615,0)),0)</f>
        <v>1653.34</v>
      </c>
      <c r="I579" s="37" t="n">
        <f aca="false">MAX(F579/1000,H579*0.3)</f>
        <v>496.002</v>
      </c>
      <c r="J579" s="38" t="s">
        <v>2611</v>
      </c>
      <c r="K579" s="39" t="s">
        <v>158</v>
      </c>
      <c r="L579" s="39" t="s">
        <v>166</v>
      </c>
      <c r="M579" s="38" t="s">
        <v>3296</v>
      </c>
      <c r="N579" s="38" t="s">
        <v>3297</v>
      </c>
      <c r="O579" s="37" t="s">
        <v>3298</v>
      </c>
      <c r="P579" s="35" t="s">
        <v>3299</v>
      </c>
      <c r="Q579" s="40" t="n">
        <v>-24.0926817382923</v>
      </c>
      <c r="R579" s="40" t="n">
        <v>-46.6265228297387</v>
      </c>
      <c r="S579" s="39" t="s">
        <v>155</v>
      </c>
      <c r="T579" s="41" t="s">
        <v>3300</v>
      </c>
      <c r="U579" s="37" t="n">
        <v>11730000</v>
      </c>
      <c r="V579" s="42" t="s">
        <v>3301</v>
      </c>
      <c r="W579" s="42"/>
      <c r="X579" s="42"/>
      <c r="Y579" s="42"/>
    </row>
    <row r="580" customFormat="false" ht="15" hidden="false" customHeight="true" outlineLevel="0" collapsed="false">
      <c r="A580" s="25" t="s">
        <v>3272</v>
      </c>
      <c r="B580" s="11" t="str">
        <f aca="false">IF(OR(A580="AC",A580="AM",A580="AP",A580="PA",A580="RO",A580="RR",A580="TO"),"Manaus/AM",IF(OR(A580="AL",A580="BA",A580="CE",A580="MA",A580="PB",A580="PE",A580="PI",A580="RN",A580="SE"),"Recife/PE",IF(OR(A580="MT",A580="MS",A580="GO",A580="DF"),"Campo Grande/MS",IF(OR(A580="SC",A580="PR",A580="RS",A580="MG",A580="ES",A580="SP",A580="RJ"),"Curitiba/PR","VERIFICAR UF"))))</f>
        <v>Curitiba/PR</v>
      </c>
      <c r="C580" s="26"/>
      <c r="D580" s="27"/>
      <c r="E580" s="29" t="n">
        <f aca="false">IFERROR(INDEX('ANEXO IV - Kits por Polo'!$F$2:$F$615,MATCH($M580&amp;"|"&amp;$K580&amp;"|"&amp;$A580&amp;"|"&amp;$J580,'ANEXO IV - Kits por Polo'!$I$2:$I$615,0)),0)</f>
        <v>28</v>
      </c>
      <c r="F580" s="28" t="n">
        <f aca="false">IFERROR(INDEX('ANEXO IV - Kits por Polo'!$G$2:$G$615,MATCH($M580&amp;"|"&amp;$K580&amp;"|"&amp;$A580&amp;"|"&amp;$J580,'ANEXO IV - Kits por Polo'!$I$2:$I$615,0)),0)</f>
        <v>313591</v>
      </c>
      <c r="G580" s="29" t="s">
        <v>3302</v>
      </c>
      <c r="H580" s="29" t="n">
        <f aca="false">IFERROR(INDEX('ANEXO IV - Kits por Polo'!$H$2:$H$615,MATCH($M580&amp;"|"&amp;$K580&amp;"|"&amp;$A580&amp;"|"&amp;$J580,'ANEXO IV - Kits por Polo'!$I$2:$I$615,0)),0)</f>
        <v>1741.48</v>
      </c>
      <c r="I580" s="29" t="n">
        <f aca="false">MAX(F580/1000,H580*0.3)</f>
        <v>522.444</v>
      </c>
      <c r="J580" s="30" t="s">
        <v>2611</v>
      </c>
      <c r="K580" s="31" t="s">
        <v>158</v>
      </c>
      <c r="L580" s="31" t="s">
        <v>166</v>
      </c>
      <c r="M580" s="30" t="s">
        <v>3302</v>
      </c>
      <c r="N580" s="30" t="s">
        <v>3303</v>
      </c>
      <c r="O580" s="29" t="s">
        <v>3304</v>
      </c>
      <c r="P580" s="25" t="s">
        <v>3305</v>
      </c>
      <c r="Q580" s="32" t="n">
        <v>-24.3164547135977</v>
      </c>
      <c r="R580" s="32" t="n">
        <v>-46.99719220438</v>
      </c>
      <c r="S580" s="31" t="s">
        <v>155</v>
      </c>
      <c r="T580" s="33" t="s">
        <v>3306</v>
      </c>
      <c r="U580" s="29" t="n">
        <v>11770130</v>
      </c>
      <c r="V580" s="34" t="s">
        <v>3307</v>
      </c>
      <c r="W580" s="34"/>
      <c r="X580" s="34"/>
      <c r="Y580" s="34"/>
    </row>
    <row r="581" customFormat="false" ht="15" hidden="false" customHeight="true" outlineLevel="0" collapsed="false">
      <c r="A581" s="35" t="s">
        <v>3272</v>
      </c>
      <c r="B581" s="11" t="str">
        <f aca="false">IF(OR(A581="AC",A581="AM",A581="AP",A581="PA",A581="RO",A581="RR",A581="TO"),"Manaus/AM",IF(OR(A581="AL",A581="BA",A581="CE",A581="MA",A581="PB",A581="PE",A581="PI",A581="RN",A581="SE"),"Recife/PE",IF(OR(A581="MT",A581="MS",A581="GO",A581="DF"),"Campo Grande/MS",IF(OR(A581="SC",A581="PR",A581="RS",A581="MG",A581="ES",A581="SP",A581="RJ"),"Curitiba/PR","VERIFICAR UF"))))</f>
        <v>Curitiba/PR</v>
      </c>
      <c r="C581" s="26"/>
      <c r="D581" s="27"/>
      <c r="E581" s="37" t="n">
        <f aca="false">IFERROR(INDEX('ANEXO IV - Kits por Polo'!$F$2:$F$615,MATCH($M581&amp;"|"&amp;$K581&amp;"|"&amp;$A581&amp;"|"&amp;$J581,'ANEXO IV - Kits por Polo'!$I$2:$I$615,0)),0)</f>
        <v>22</v>
      </c>
      <c r="F581" s="36" t="n">
        <f aca="false">IFERROR(INDEX('ANEXO IV - Kits por Polo'!$G$2:$G$615,MATCH($M581&amp;"|"&amp;$K581&amp;"|"&amp;$A581&amp;"|"&amp;$J581,'ANEXO IV - Kits por Polo'!$I$2:$I$615,0)),0)</f>
        <v>236217</v>
      </c>
      <c r="G581" s="37" t="s">
        <v>3308</v>
      </c>
      <c r="H581" s="37" t="n">
        <f aca="false">IFERROR(INDEX('ANEXO IV - Kits por Polo'!$H$2:$H$615,MATCH($M581&amp;"|"&amp;$K581&amp;"|"&amp;$A581&amp;"|"&amp;$J581,'ANEXO IV - Kits por Polo'!$I$2:$I$615,0)),0)</f>
        <v>1317.94</v>
      </c>
      <c r="I581" s="37" t="n">
        <f aca="false">MAX(F581/1000,H581*0.3)</f>
        <v>395.382</v>
      </c>
      <c r="J581" s="38" t="s">
        <v>2611</v>
      </c>
      <c r="K581" s="39" t="s">
        <v>158</v>
      </c>
      <c r="L581" s="39" t="s">
        <v>159</v>
      </c>
      <c r="M581" s="38" t="s">
        <v>3308</v>
      </c>
      <c r="N581" s="38" t="s">
        <v>3308</v>
      </c>
      <c r="O581" s="37" t="s">
        <v>3309</v>
      </c>
      <c r="P581" s="35" t="s">
        <v>3310</v>
      </c>
      <c r="Q581" s="40" t="n">
        <v>-24.5081503066678</v>
      </c>
      <c r="R581" s="40" t="n">
        <v>-47.8462021524641</v>
      </c>
      <c r="S581" s="39" t="s">
        <v>155</v>
      </c>
      <c r="T581" s="41" t="s">
        <v>3311</v>
      </c>
      <c r="U581" s="37" t="n">
        <v>11900000</v>
      </c>
      <c r="V581" s="42" t="s">
        <v>3312</v>
      </c>
      <c r="W581" s="42"/>
      <c r="X581" s="42"/>
      <c r="Y581" s="42"/>
    </row>
    <row r="582" customFormat="false" ht="15" hidden="false" customHeight="true" outlineLevel="0" collapsed="false">
      <c r="A582" s="25" t="s">
        <v>3272</v>
      </c>
      <c r="B582" s="11" t="str">
        <f aca="false">IF(OR(A582="AC",A582="AM",A582="AP",A582="PA",A582="RO",A582="RR",A582="TO"),"Manaus/AM",IF(OR(A582="AL",A582="BA",A582="CE",A582="MA",A582="PB",A582="PE",A582="PI",A582="RN",A582="SE"),"Recife/PE",IF(OR(A582="MT",A582="MS",A582="GO",A582="DF"),"Campo Grande/MS",IF(OR(A582="SC",A582="PR",A582="RS",A582="MG",A582="ES",A582="SP",A582="RJ"),"Curitiba/PR","VERIFICAR UF"))))</f>
        <v>Curitiba/PR</v>
      </c>
      <c r="C582" s="26"/>
      <c r="D582" s="27"/>
      <c r="E582" s="29" t="n">
        <f aca="false">IFERROR(INDEX('ANEXO IV - Kits por Polo'!$F$2:$F$615,MATCH($M582&amp;"|"&amp;$K582&amp;"|"&amp;$A582&amp;"|"&amp;$J582,'ANEXO IV - Kits por Polo'!$I$2:$I$615,0)),0)</f>
        <v>10</v>
      </c>
      <c r="F582" s="28" t="n">
        <f aca="false">IFERROR(INDEX('ANEXO IV - Kits por Polo'!$G$2:$G$615,MATCH($M582&amp;"|"&amp;$K582&amp;"|"&amp;$A582&amp;"|"&amp;$J582,'ANEXO IV - Kits por Polo'!$I$2:$I$615,0)),0)</f>
        <v>105213</v>
      </c>
      <c r="G582" s="29" t="s">
        <v>266</v>
      </c>
      <c r="H582" s="29" t="n">
        <f aca="false">IFERROR(INDEX('ANEXO IV - Kits por Polo'!$H$2:$H$615,MATCH($M582&amp;"|"&amp;$K582&amp;"|"&amp;$A582&amp;"|"&amp;$J582,'ANEXO IV - Kits por Polo'!$I$2:$I$615,0)),0)</f>
        <v>588.38</v>
      </c>
      <c r="I582" s="29" t="n">
        <f aca="false">MAX(F582/1000,H582*0.3)</f>
        <v>176.514</v>
      </c>
      <c r="J582" s="30" t="s">
        <v>2611</v>
      </c>
      <c r="K582" s="31" t="s">
        <v>158</v>
      </c>
      <c r="L582" s="31" t="s">
        <v>159</v>
      </c>
      <c r="M582" s="30" t="s">
        <v>3313</v>
      </c>
      <c r="N582" s="30" t="s">
        <v>3313</v>
      </c>
      <c r="O582" s="29" t="s">
        <v>3314</v>
      </c>
      <c r="P582" s="25" t="s">
        <v>3315</v>
      </c>
      <c r="Q582" s="32" t="n">
        <v>-23.7406558371773</v>
      </c>
      <c r="R582" s="32" t="n">
        <v>-45.8170179094356</v>
      </c>
      <c r="S582" s="31" t="s">
        <v>155</v>
      </c>
      <c r="T582" s="33" t="s">
        <v>3316</v>
      </c>
      <c r="U582" s="29" t="n">
        <v>11626315</v>
      </c>
      <c r="V582" s="34" t="s">
        <v>3317</v>
      </c>
      <c r="W582" s="34"/>
      <c r="X582" s="34"/>
      <c r="Y582" s="34"/>
    </row>
    <row r="583" customFormat="false" ht="15" hidden="false" customHeight="true" outlineLevel="0" collapsed="false">
      <c r="A583" s="35" t="s">
        <v>3272</v>
      </c>
      <c r="B583" s="11" t="str">
        <f aca="false">IF(OR(A583="AC",A583="AM",A583="AP",A583="PA",A583="RO",A583="RR",A583="TO"),"Manaus/AM",IF(OR(A583="AL",A583="BA",A583="CE",A583="MA",A583="PB",A583="PE",A583="PI",A583="RN",A583="SE"),"Recife/PE",IF(OR(A583="MT",A583="MS",A583="GO",A583="DF"),"Campo Grande/MS",IF(OR(A583="SC",A583="PR",A583="RS",A583="MG",A583="ES",A583="SP",A583="RJ"),"Curitiba/PR","VERIFICAR UF"))))</f>
        <v>Curitiba/PR</v>
      </c>
      <c r="C583" s="26"/>
      <c r="D583" s="27"/>
      <c r="E583" s="37" t="n">
        <f aca="false">IFERROR(INDEX('ANEXO IV - Kits por Polo'!$F$2:$F$615,MATCH($M583&amp;"|"&amp;$K583&amp;"|"&amp;$A583&amp;"|"&amp;$J583,'ANEXO IV - Kits por Polo'!$I$2:$I$615,0)),0)</f>
        <v>6</v>
      </c>
      <c r="F583" s="36" t="n">
        <f aca="false">IFERROR(INDEX('ANEXO IV - Kits por Polo'!$G$2:$G$615,MATCH($M583&amp;"|"&amp;$K583&amp;"|"&amp;$A583&amp;"|"&amp;$J583,'ANEXO IV - Kits por Polo'!$I$2:$I$615,0)),0)</f>
        <v>77374</v>
      </c>
      <c r="G583" s="37" t="s">
        <v>3273</v>
      </c>
      <c r="H583" s="37" t="n">
        <f aca="false">IFERROR(INDEX('ANEXO IV - Kits por Polo'!$H$2:$H$615,MATCH($M583&amp;"|"&amp;$K583&amp;"|"&amp;$A583&amp;"|"&amp;$J583,'ANEXO IV - Kits por Polo'!$I$2:$I$615,0)),0)</f>
        <v>423.54</v>
      </c>
      <c r="I583" s="37" t="n">
        <f aca="false">MAX(F583/1000,H583*0.3)</f>
        <v>127.062</v>
      </c>
      <c r="J583" s="38" t="s">
        <v>2611</v>
      </c>
      <c r="K583" s="39" t="s">
        <v>158</v>
      </c>
      <c r="L583" s="39" t="s">
        <v>166</v>
      </c>
      <c r="M583" s="38" t="s">
        <v>3273</v>
      </c>
      <c r="N583" s="38" t="s">
        <v>112</v>
      </c>
      <c r="O583" s="37" t="s">
        <v>112</v>
      </c>
      <c r="P583" s="35" t="s">
        <v>3277</v>
      </c>
      <c r="Q583" s="40" t="n">
        <v>-23.582114387838</v>
      </c>
      <c r="R583" s="40" t="n">
        <v>-46.6136392159013</v>
      </c>
      <c r="S583" s="39" t="s">
        <v>155</v>
      </c>
      <c r="T583" s="41" t="s">
        <v>3278</v>
      </c>
      <c r="U583" s="37" t="n">
        <v>4261000</v>
      </c>
      <c r="V583" s="42" t="s">
        <v>3279</v>
      </c>
      <c r="W583" s="42"/>
      <c r="X583" s="42"/>
      <c r="Y583" s="42"/>
    </row>
    <row r="584" customFormat="false" ht="15" hidden="false" customHeight="true" outlineLevel="0" collapsed="false">
      <c r="A584" s="25" t="s">
        <v>3272</v>
      </c>
      <c r="B584" s="11" t="str">
        <f aca="false">IF(OR(A584="AC",A584="AM",A584="AP",A584="PA",A584="RO",A584="RR",A584="TO"),"Manaus/AM",IF(OR(A584="AL",A584="BA",A584="CE",A584="MA",A584="PB",A584="PE",A584="PI",A584="RN",A584="SE"),"Recife/PE",IF(OR(A584="MT",A584="MS",A584="GO",A584="DF"),"Campo Grande/MS",IF(OR(A584="SC",A584="PR",A584="RS",A584="MG",A584="ES",A584="SP",A584="RJ"),"Curitiba/PR","VERIFICAR UF"))))</f>
        <v>Curitiba/PR</v>
      </c>
      <c r="C584" s="26"/>
      <c r="D584" s="27"/>
      <c r="E584" s="29" t="n">
        <f aca="false">IFERROR(INDEX('ANEXO IV - Kits por Polo'!$F$2:$F$615,MATCH($M584&amp;"|"&amp;$K584&amp;"|"&amp;$A584&amp;"|"&amp;$J584,'ANEXO IV - Kits por Polo'!$I$2:$I$615,0)),0)</f>
        <v>18</v>
      </c>
      <c r="F584" s="28" t="n">
        <f aca="false">IFERROR(INDEX('ANEXO IV - Kits por Polo'!$G$2:$G$615,MATCH($M584&amp;"|"&amp;$K584&amp;"|"&amp;$A584&amp;"|"&amp;$J584,'ANEXO IV - Kits por Polo'!$I$2:$I$615,0)),0)</f>
        <v>184634</v>
      </c>
      <c r="G584" s="29" t="s">
        <v>3318</v>
      </c>
      <c r="H584" s="29" t="n">
        <f aca="false">IFERROR(INDEX('ANEXO IV - Kits por Polo'!$H$2:$H$615,MATCH($M584&amp;"|"&amp;$K584&amp;"|"&amp;$A584&amp;"|"&amp;$J584,'ANEXO IV - Kits por Polo'!$I$2:$I$615,0)),0)</f>
        <v>1035.58</v>
      </c>
      <c r="I584" s="29" t="n">
        <f aca="false">MAX(F584/1000,H584*0.3)</f>
        <v>310.674</v>
      </c>
      <c r="J584" s="30" t="s">
        <v>2611</v>
      </c>
      <c r="K584" s="31" t="s">
        <v>158</v>
      </c>
      <c r="L584" s="31" t="s">
        <v>159</v>
      </c>
      <c r="M584" s="30" t="s">
        <v>3318</v>
      </c>
      <c r="N584" s="30" t="s">
        <v>3318</v>
      </c>
      <c r="O584" s="29" t="s">
        <v>3319</v>
      </c>
      <c r="P584" s="25" t="s">
        <v>3320</v>
      </c>
      <c r="Q584" s="32" t="n">
        <v>-23.4381474986529</v>
      </c>
      <c r="R584" s="32" t="n">
        <v>-45.0835209134954</v>
      </c>
      <c r="S584" s="31" t="s">
        <v>155</v>
      </c>
      <c r="T584" s="33" t="s">
        <v>3321</v>
      </c>
      <c r="U584" s="29" t="n">
        <v>11690404</v>
      </c>
      <c r="V584" s="34" t="s">
        <v>3322</v>
      </c>
      <c r="W584" s="34"/>
      <c r="X584" s="34"/>
      <c r="Y584" s="34"/>
    </row>
    <row r="585" customFormat="false" ht="15" hidden="false" customHeight="true" outlineLevel="0" collapsed="false">
      <c r="A585" s="35" t="s">
        <v>3323</v>
      </c>
      <c r="B585" s="11" t="str">
        <f aca="false">IF(OR(A585="AC",A585="AM",A585="AP",A585="PA",A585="RO",A585="RR",A585="TO"),"Manaus/AM",IF(OR(A585="AL",A585="BA",A585="CE",A585="MA",A585="PB",A585="PE",A585="PI",A585="RN",A585="SE"),"Recife/PE",IF(OR(A585="MT",A585="MS",A585="GO",A585="DF"),"Campo Grande/MS",IF(OR(A585="SC",A585="PR",A585="RS",A585="MG",A585="ES",A585="SP",A585="RJ"),"Curitiba/PR","VERIFICAR UF"))))</f>
        <v>Manaus/AM</v>
      </c>
      <c r="C585" s="26"/>
      <c r="D585" s="27"/>
      <c r="E585" s="37" t="n">
        <f aca="false">IFERROR(INDEX('ANEXO IV - Kits por Polo'!$F$2:$F$615,MATCH($M585&amp;"|"&amp;$K585&amp;"|"&amp;$A585&amp;"|"&amp;$J585,'ANEXO IV - Kits por Polo'!$I$2:$I$615,0)),0)</f>
        <v>20</v>
      </c>
      <c r="F585" s="36" t="n">
        <f aca="false">IFERROR(INDEX('ANEXO IV - Kits por Polo'!$G$2:$G$615,MATCH($M585&amp;"|"&amp;$K585&amp;"|"&amp;$A585&amp;"|"&amp;$J585,'ANEXO IV - Kits por Polo'!$I$2:$I$615,0)),0)</f>
        <v>139194</v>
      </c>
      <c r="G585" s="37" t="s">
        <v>3324</v>
      </c>
      <c r="H585" s="37" t="n">
        <f aca="false">IFERROR(INDEX('ANEXO IV - Kits por Polo'!$H$2:$H$615,MATCH($M585&amp;"|"&amp;$K585&amp;"|"&amp;$A585&amp;"|"&amp;$J585,'ANEXO IV - Kits por Polo'!$I$2:$I$615,0)),0)</f>
        <v>824.2</v>
      </c>
      <c r="I585" s="37" t="n">
        <f aca="false">MAX(F585/1000,H585*0.3)</f>
        <v>247.26</v>
      </c>
      <c r="J585" s="38" t="s">
        <v>3325</v>
      </c>
      <c r="K585" s="39" t="s">
        <v>187</v>
      </c>
      <c r="L585" s="39" t="s">
        <v>187</v>
      </c>
      <c r="M585" s="38" t="s">
        <v>3324</v>
      </c>
      <c r="N585" s="38" t="s">
        <v>3326</v>
      </c>
      <c r="O585" s="37" t="s">
        <v>3327</v>
      </c>
      <c r="P585" s="35" t="s">
        <v>3328</v>
      </c>
      <c r="Q585" s="40" t="n">
        <v>-7.18239472132373</v>
      </c>
      <c r="R585" s="40" t="n">
        <v>-48.1940799903912</v>
      </c>
      <c r="S585" s="39" t="s">
        <v>155</v>
      </c>
      <c r="T585" s="41" t="s">
        <v>3329</v>
      </c>
      <c r="U585" s="37" t="n">
        <v>77826170</v>
      </c>
      <c r="V585" s="42" t="s">
        <v>3330</v>
      </c>
      <c r="W585" s="42"/>
      <c r="X585" s="42"/>
      <c r="Y585" s="42"/>
    </row>
    <row r="586" customFormat="false" ht="15" hidden="false" customHeight="true" outlineLevel="0" collapsed="false">
      <c r="A586" s="25" t="s">
        <v>3323</v>
      </c>
      <c r="B586" s="11" t="str">
        <f aca="false">IF(OR(A586="AC",A586="AM",A586="AP",A586="PA",A586="RO",A586="RR",A586="TO"),"Manaus/AM",IF(OR(A586="AL",A586="BA",A586="CE",A586="MA",A586="PB",A586="PE",A586="PI",A586="RN",A586="SE"),"Recife/PE",IF(OR(A586="MT",A586="MS",A586="GO",A586="DF"),"Campo Grande/MS",IF(OR(A586="SC",A586="PR",A586="RS",A586="MG",A586="ES",A586="SP",A586="RJ"),"Curitiba/PR","VERIFICAR UF"))))</f>
        <v>Manaus/AM</v>
      </c>
      <c r="C586" s="26"/>
      <c r="D586" s="27"/>
      <c r="E586" s="29" t="n">
        <f aca="false">IFERROR(INDEX('ANEXO IV - Kits por Polo'!$F$2:$F$615,MATCH($M586&amp;"|"&amp;$K586&amp;"|"&amp;$A586&amp;"|"&amp;$J586,'ANEXO IV - Kits por Polo'!$I$2:$I$615,0)),0)</f>
        <v>47</v>
      </c>
      <c r="F586" s="28" t="n">
        <f aca="false">IFERROR(INDEX('ANEXO IV - Kits por Polo'!$G$2:$G$615,MATCH($M586&amp;"|"&amp;$K586&amp;"|"&amp;$A586&amp;"|"&amp;$J586,'ANEXO IV - Kits por Polo'!$I$2:$I$615,0)),0)</f>
        <v>451761</v>
      </c>
      <c r="G586" s="29" t="s">
        <v>3331</v>
      </c>
      <c r="H586" s="29" t="n">
        <f aca="false">IFERROR(INDEX('ANEXO IV - Kits por Polo'!$H$2:$H$615,MATCH($M586&amp;"|"&amp;$K586&amp;"|"&amp;$A586&amp;"|"&amp;$J586,'ANEXO IV - Kits por Polo'!$I$2:$I$615,0)),0)</f>
        <v>2553.85</v>
      </c>
      <c r="I586" s="29" t="n">
        <f aca="false">MAX(F586/1000,H586*0.3)</f>
        <v>766.155</v>
      </c>
      <c r="J586" s="30" t="s">
        <v>3325</v>
      </c>
      <c r="K586" s="31" t="s">
        <v>158</v>
      </c>
      <c r="L586" s="31" t="s">
        <v>166</v>
      </c>
      <c r="M586" s="30" t="s">
        <v>3331</v>
      </c>
      <c r="N586" s="30" t="s">
        <v>3331</v>
      </c>
      <c r="O586" s="29" t="s">
        <v>3332</v>
      </c>
      <c r="P586" s="25" t="s">
        <v>3333</v>
      </c>
      <c r="Q586" s="32" t="n">
        <v>-11.8062538382944</v>
      </c>
      <c r="R586" s="32" t="n">
        <v>-49.5254188545814</v>
      </c>
      <c r="S586" s="31" t="s">
        <v>155</v>
      </c>
      <c r="T586" s="33" t="s">
        <v>3334</v>
      </c>
      <c r="U586" s="29" t="n">
        <v>77470000</v>
      </c>
      <c r="V586" s="34" t="s">
        <v>3335</v>
      </c>
      <c r="W586" s="34"/>
      <c r="X586" s="34"/>
      <c r="Y586" s="34"/>
    </row>
    <row r="587" customFormat="false" ht="15" hidden="false" customHeight="true" outlineLevel="0" collapsed="false">
      <c r="A587" s="35" t="s">
        <v>3323</v>
      </c>
      <c r="B587" s="11" t="str">
        <f aca="false">IF(OR(A587="AC",A587="AM",A587="AP",A587="PA",A587="RO",A587="RR",A587="TO"),"Manaus/AM",IF(OR(A587="AL",A587="BA",A587="CE",A587="MA",A587="PB",A587="PE",A587="PI",A587="RN",A587="SE"),"Recife/PE",IF(OR(A587="MT",A587="MS",A587="GO",A587="DF"),"Campo Grande/MS",IF(OR(A587="SC",A587="PR",A587="RS",A587="MG",A587="ES",A587="SP",A587="RJ"),"Curitiba/PR","VERIFICAR UF"))))</f>
        <v>Manaus/AM</v>
      </c>
      <c r="C587" s="26"/>
      <c r="D587" s="27"/>
      <c r="E587" s="37" t="n">
        <f aca="false">IFERROR(INDEX('ANEXO IV - Kits por Polo'!$F$2:$F$615,MATCH($M587&amp;"|"&amp;$K587&amp;"|"&amp;$A587&amp;"|"&amp;$J587,'ANEXO IV - Kits por Polo'!$I$2:$I$615,0)),0)</f>
        <v>23</v>
      </c>
      <c r="F587" s="36" t="n">
        <f aca="false">IFERROR(INDEX('ANEXO IV - Kits por Polo'!$G$2:$G$615,MATCH($M587&amp;"|"&amp;$K587&amp;"|"&amp;$A587&amp;"|"&amp;$J587,'ANEXO IV - Kits por Polo'!$I$2:$I$615,0)),0)</f>
        <v>201625</v>
      </c>
      <c r="G587" s="37" t="s">
        <v>3336</v>
      </c>
      <c r="H587" s="37" t="n">
        <f aca="false">IFERROR(INDEX('ANEXO IV - Kits por Polo'!$H$2:$H$615,MATCH($M587&amp;"|"&amp;$K587&amp;"|"&amp;$A587&amp;"|"&amp;$J587,'ANEXO IV - Kits por Polo'!$I$2:$I$615,0)),0)</f>
        <v>1153.49</v>
      </c>
      <c r="I587" s="37" t="n">
        <f aca="false">MAX(F587/1000,H587*0.3)</f>
        <v>346.047</v>
      </c>
      <c r="J587" s="38" t="s">
        <v>3325</v>
      </c>
      <c r="K587" s="39" t="s">
        <v>158</v>
      </c>
      <c r="L587" s="39" t="s">
        <v>166</v>
      </c>
      <c r="M587" s="38" t="s">
        <v>3336</v>
      </c>
      <c r="N587" s="38" t="s">
        <v>3336</v>
      </c>
      <c r="O587" s="37" t="s">
        <v>3337</v>
      </c>
      <c r="P587" s="35" t="s">
        <v>3338</v>
      </c>
      <c r="Q587" s="40" t="n">
        <v>-7.71139211169441</v>
      </c>
      <c r="R587" s="40" t="n">
        <v>-47.3086079699034</v>
      </c>
      <c r="S587" s="39" t="s">
        <v>155</v>
      </c>
      <c r="T587" s="41" t="s">
        <v>3339</v>
      </c>
      <c r="U587" s="37" t="n">
        <v>77770000</v>
      </c>
      <c r="V587" s="42" t="s">
        <v>3340</v>
      </c>
      <c r="W587" s="42"/>
      <c r="X587" s="42"/>
      <c r="Y587" s="42"/>
    </row>
    <row r="588" customFormat="false" ht="15" hidden="false" customHeight="true" outlineLevel="0" collapsed="false">
      <c r="A588" s="25" t="s">
        <v>3323</v>
      </c>
      <c r="B588" s="11" t="str">
        <f aca="false">IF(OR(A588="AC",A588="AM",A588="AP",A588="PA",A588="RO",A588="RR",A588="TO"),"Manaus/AM",IF(OR(A588="AL",A588="BA",A588="CE",A588="MA",A588="PB",A588="PE",A588="PI",A588="RN",A588="SE"),"Recife/PE",IF(OR(A588="MT",A588="MS",A588="GO",A588="DF"),"Campo Grande/MS",IF(OR(A588="SC",A588="PR",A588="RS",A588="MG",A588="ES",A588="SP",A588="RJ"),"Curitiba/PR","VERIFICAR UF"))))</f>
        <v>Manaus/AM</v>
      </c>
      <c r="C588" s="26"/>
      <c r="D588" s="27"/>
      <c r="E588" s="29" t="n">
        <f aca="false">IFERROR(INDEX('ANEXO IV - Kits por Polo'!$F$2:$F$615,MATCH($M588&amp;"|"&amp;$K588&amp;"|"&amp;$A588&amp;"|"&amp;$J588,'ANEXO IV - Kits por Polo'!$I$2:$I$615,0)),0)</f>
        <v>15</v>
      </c>
      <c r="F588" s="28" t="n">
        <f aca="false">IFERROR(INDEX('ANEXO IV - Kits por Polo'!$G$2:$G$615,MATCH($M588&amp;"|"&amp;$K588&amp;"|"&amp;$A588&amp;"|"&amp;$J588,'ANEXO IV - Kits por Polo'!$I$2:$I$615,0)),0)</f>
        <v>104395</v>
      </c>
      <c r="G588" s="29" t="s">
        <v>3341</v>
      </c>
      <c r="H588" s="29" t="n">
        <f aca="false">IFERROR(INDEX('ANEXO IV - Kits por Polo'!$H$2:$H$615,MATCH($M588&amp;"|"&amp;$K588&amp;"|"&amp;$A588&amp;"|"&amp;$J588,'ANEXO IV - Kits por Polo'!$I$2:$I$615,0)),0)</f>
        <v>618.15</v>
      </c>
      <c r="I588" s="29" t="n">
        <f aca="false">MAX(F588/1000,H588*0.3)</f>
        <v>185.445</v>
      </c>
      <c r="J588" s="30" t="s">
        <v>3325</v>
      </c>
      <c r="K588" s="31" t="s">
        <v>187</v>
      </c>
      <c r="L588" s="31" t="s">
        <v>187</v>
      </c>
      <c r="M588" s="30" t="s">
        <v>3341</v>
      </c>
      <c r="N588" s="30" t="s">
        <v>1775</v>
      </c>
      <c r="O588" s="29" t="s">
        <v>3342</v>
      </c>
      <c r="P588" s="25" t="s">
        <v>3343</v>
      </c>
      <c r="Q588" s="32" t="n">
        <v>-11.727131330862</v>
      </c>
      <c r="R588" s="32" t="n">
        <v>-49.0943183548852</v>
      </c>
      <c r="S588" s="31" t="s">
        <v>155</v>
      </c>
      <c r="T588" s="33" t="s">
        <v>3344</v>
      </c>
      <c r="U588" s="29" t="n">
        <v>77413380</v>
      </c>
      <c r="V588" s="34" t="s">
        <v>3345</v>
      </c>
      <c r="W588" s="34"/>
      <c r="X588" s="34"/>
      <c r="Y588" s="34"/>
    </row>
    <row r="589" customFormat="false" ht="15" hidden="false" customHeight="true" outlineLevel="0" collapsed="false">
      <c r="A589" s="35" t="s">
        <v>3323</v>
      </c>
      <c r="B589" s="11" t="str">
        <f aca="false">IF(OR(A589="AC",A589="AM",A589="AP",A589="PA",A589="RO",A589="RR",A589="TO"),"Manaus/AM",IF(OR(A589="AL",A589="BA",A589="CE",A589="MA",A589="PB",A589="PE",A589="PI",A589="RN",A589="SE"),"Recife/PE",IF(OR(A589="MT",A589="MS",A589="GO",A589="DF"),"Campo Grande/MS",IF(OR(A589="SC",A589="PR",A589="RS",A589="MG",A589="ES",A589="SP",A589="RJ"),"Curitiba/PR","VERIFICAR UF"))))</f>
        <v>Manaus/AM</v>
      </c>
      <c r="C589" s="26"/>
      <c r="D589" s="27"/>
      <c r="E589" s="37" t="n">
        <f aca="false">IFERROR(INDEX('ANEXO IV - Kits por Polo'!$F$2:$F$615,MATCH($M589&amp;"|"&amp;$K589&amp;"|"&amp;$A589&amp;"|"&amp;$J589,'ANEXO IV - Kits por Polo'!$I$2:$I$615,0)),0)</f>
        <v>68</v>
      </c>
      <c r="F589" s="36" t="n">
        <f aca="false">IFERROR(INDEX('ANEXO IV - Kits por Polo'!$G$2:$G$615,MATCH($M589&amp;"|"&amp;$K589&amp;"|"&amp;$A589&amp;"|"&amp;$J589,'ANEXO IV - Kits por Polo'!$I$2:$I$615,0)),0)</f>
        <v>679876</v>
      </c>
      <c r="G589" s="37" t="s">
        <v>3346</v>
      </c>
      <c r="H589" s="37" t="n">
        <f aca="false">IFERROR(INDEX('ANEXO IV - Kits por Polo'!$H$2:$H$615,MATCH($M589&amp;"|"&amp;$K589&amp;"|"&amp;$A589&amp;"|"&amp;$J589,'ANEXO IV - Kits por Polo'!$I$2:$I$615,0)),0)</f>
        <v>3822.065</v>
      </c>
      <c r="I589" s="37" t="n">
        <f aca="false">MAX(F589/1000,H589*0.3)</f>
        <v>1146.6195</v>
      </c>
      <c r="J589" s="38" t="s">
        <v>3325</v>
      </c>
      <c r="K589" s="39" t="s">
        <v>158</v>
      </c>
      <c r="L589" s="39" t="s">
        <v>166</v>
      </c>
      <c r="M589" s="38" t="s">
        <v>3346</v>
      </c>
      <c r="N589" s="38" t="s">
        <v>3346</v>
      </c>
      <c r="O589" s="37" t="s">
        <v>3347</v>
      </c>
      <c r="P589" s="35" t="s">
        <v>3348</v>
      </c>
      <c r="Q589" s="40" t="n">
        <v>-8.39144912849014</v>
      </c>
      <c r="R589" s="40" t="n">
        <v>-47.7711430656349</v>
      </c>
      <c r="S589" s="39" t="s">
        <v>155</v>
      </c>
      <c r="T589" s="41" t="s">
        <v>3349</v>
      </c>
      <c r="U589" s="37" t="n">
        <v>77720000</v>
      </c>
      <c r="V589" s="42" t="s">
        <v>3350</v>
      </c>
      <c r="W589" s="42"/>
      <c r="X589" s="42"/>
      <c r="Y589" s="42"/>
    </row>
    <row r="590" customFormat="false" ht="15" hidden="false" customHeight="true" outlineLevel="0" collapsed="false">
      <c r="A590" s="25" t="s">
        <v>3323</v>
      </c>
      <c r="B590" s="11" t="str">
        <f aca="false">IF(OR(A590="AC",A590="AM",A590="AP",A590="PA",A590="RO",A590="RR",A590="TO"),"Manaus/AM",IF(OR(A590="AL",A590="BA",A590="CE",A590="MA",A590="PB",A590="PE",A590="PI",A590="RN",A590="SE"),"Recife/PE",IF(OR(A590="MT",A590="MS",A590="GO",A590="DF"),"Campo Grande/MS",IF(OR(A590="SC",A590="PR",A590="RS",A590="MG",A590="ES",A590="SP",A590="RJ"),"Curitiba/PR","VERIFICAR UF"))))</f>
        <v>Manaus/AM</v>
      </c>
      <c r="C590" s="26"/>
      <c r="D590" s="27"/>
      <c r="E590" s="29" t="n">
        <f aca="false">IFERROR(INDEX('ANEXO IV - Kits por Polo'!$F$2:$F$615,MATCH($M590&amp;"|"&amp;$K590&amp;"|"&amp;$A590&amp;"|"&amp;$J590,'ANEXO IV - Kits por Polo'!$I$2:$I$615,0)),0)</f>
        <v>17</v>
      </c>
      <c r="F590" s="28" t="n">
        <f aca="false">IFERROR(INDEX('ANEXO IV - Kits por Polo'!$G$2:$G$615,MATCH($M590&amp;"|"&amp;$K590&amp;"|"&amp;$A590&amp;"|"&amp;$J590,'ANEXO IV - Kits por Polo'!$I$2:$I$615,0)),0)</f>
        <v>177675</v>
      </c>
      <c r="G590" s="29" t="s">
        <v>3351</v>
      </c>
      <c r="H590" s="29" t="n">
        <f aca="false">IFERROR(INDEX('ANEXO IV - Kits por Polo'!$H$2:$H$615,MATCH($M590&amp;"|"&amp;$K590&amp;"|"&amp;$A590&amp;"|"&amp;$J590,'ANEXO IV - Kits por Polo'!$I$2:$I$615,0)),0)</f>
        <v>994.37</v>
      </c>
      <c r="I590" s="29" t="n">
        <f aca="false">MAX(F590/1000,H590*0.3)</f>
        <v>298.311</v>
      </c>
      <c r="J590" s="30" t="s">
        <v>3325</v>
      </c>
      <c r="K590" s="31" t="s">
        <v>158</v>
      </c>
      <c r="L590" s="31" t="s">
        <v>166</v>
      </c>
      <c r="M590" s="30" t="s">
        <v>3351</v>
      </c>
      <c r="N590" s="30" t="s">
        <v>3352</v>
      </c>
      <c r="O590" s="29" t="s">
        <v>3353</v>
      </c>
      <c r="P590" s="25" t="s">
        <v>3354</v>
      </c>
      <c r="Q590" s="32" t="n">
        <v>-10.7867112083854</v>
      </c>
      <c r="R590" s="32" t="n">
        <v>-49.6222748579782</v>
      </c>
      <c r="S590" s="31" t="s">
        <v>155</v>
      </c>
      <c r="T590" s="33" t="s">
        <v>3355</v>
      </c>
      <c r="U590" s="29" t="n">
        <v>77493000</v>
      </c>
      <c r="V590" s="34" t="s">
        <v>3356</v>
      </c>
      <c r="W590" s="34"/>
      <c r="X590" s="34"/>
      <c r="Y590" s="34"/>
    </row>
    <row r="591" customFormat="false" ht="15" hidden="false" customHeight="true" outlineLevel="0" collapsed="false">
      <c r="A591" s="35" t="s">
        <v>3323</v>
      </c>
      <c r="B591" s="11" t="str">
        <f aca="false">IF(OR(A591="AC",A591="AM",A591="AP",A591="PA",A591="RO",A591="RR",A591="TO"),"Manaus/AM",IF(OR(A591="AL",A591="BA",A591="CE",A591="MA",A591="PB",A591="PE",A591="PI",A591="RN",A591="SE"),"Recife/PE",IF(OR(A591="MT",A591="MS",A591="GO",A591="DF"),"Campo Grande/MS",IF(OR(A591="SC",A591="PR",A591="RS",A591="MG",A591="ES",A591="SP",A591="RJ"),"Curitiba/PR","VERIFICAR UF"))))</f>
        <v>Manaus/AM</v>
      </c>
      <c r="C591" s="26"/>
      <c r="D591" s="27"/>
      <c r="E591" s="37" t="n">
        <f aca="false">IFERROR(INDEX('ANEXO IV - Kits por Polo'!$F$2:$F$615,MATCH($M591&amp;"|"&amp;$K591&amp;"|"&amp;$A591&amp;"|"&amp;$J591,'ANEXO IV - Kits por Polo'!$I$2:$I$615,0)),0)</f>
        <v>39</v>
      </c>
      <c r="F591" s="36" t="n">
        <f aca="false">IFERROR(INDEX('ANEXO IV - Kits por Polo'!$G$2:$G$615,MATCH($M591&amp;"|"&amp;$K591&amp;"|"&amp;$A591&amp;"|"&amp;$J591,'ANEXO IV - Kits por Polo'!$I$2:$I$615,0)),0)</f>
        <v>289751</v>
      </c>
      <c r="G591" s="37" t="s">
        <v>3357</v>
      </c>
      <c r="H591" s="37" t="n">
        <f aca="false">IFERROR(INDEX('ANEXO IV - Kits por Polo'!$H$2:$H$615,MATCH($M591&amp;"|"&amp;$K591&amp;"|"&amp;$A591&amp;"|"&amp;$J591,'ANEXO IV - Kits por Polo'!$I$2:$I$615,0)),0)</f>
        <v>1698.97</v>
      </c>
      <c r="I591" s="37" t="n">
        <f aca="false">MAX(F591/1000,H591*0.3)</f>
        <v>509.691</v>
      </c>
      <c r="J591" s="38" t="s">
        <v>3325</v>
      </c>
      <c r="K591" s="39" t="s">
        <v>136</v>
      </c>
      <c r="L591" s="39" t="s">
        <v>152</v>
      </c>
      <c r="M591" s="38" t="s">
        <v>3357</v>
      </c>
      <c r="N591" s="38" t="s">
        <v>3358</v>
      </c>
      <c r="O591" s="37" t="s">
        <v>3359</v>
      </c>
      <c r="P591" s="35" t="s">
        <v>3360</v>
      </c>
      <c r="Q591" s="40" t="n">
        <v>-10.2419680875545</v>
      </c>
      <c r="R591" s="40" t="n">
        <v>-48.3363532911809</v>
      </c>
      <c r="S591" s="39" t="s">
        <v>155</v>
      </c>
      <c r="T591" s="41" t="s">
        <v>3361</v>
      </c>
      <c r="U591" s="37" t="n">
        <v>77018452</v>
      </c>
      <c r="V591" s="42" t="s">
        <v>3362</v>
      </c>
      <c r="W591" s="42"/>
      <c r="X591" s="42"/>
      <c r="Y591" s="42"/>
    </row>
    <row r="592" customFormat="false" ht="15" hidden="false" customHeight="true" outlineLevel="0" collapsed="false">
      <c r="A592" s="25" t="s">
        <v>3323</v>
      </c>
      <c r="B592" s="11" t="str">
        <f aca="false">IF(OR(A592="AC",A592="AM",A592="AP",A592="PA",A592="RO",A592="RR",A592="TO"),"Manaus/AM",IF(OR(A592="AL",A592="BA",A592="CE",A592="MA",A592="PB",A592="PE",A592="PI",A592="RN",A592="SE"),"Recife/PE",IF(OR(A592="MT",A592="MS",A592="GO",A592="DF"),"Campo Grande/MS",IF(OR(A592="SC",A592="PR",A592="RS",A592="MG",A592="ES",A592="SP",A592="RJ"),"Curitiba/PR","VERIFICAR UF"))))</f>
        <v>Manaus/AM</v>
      </c>
      <c r="C592" s="26"/>
      <c r="D592" s="27"/>
      <c r="E592" s="29" t="n">
        <f aca="false">IFERROR(INDEX('ANEXO IV - Kits por Polo'!$F$2:$F$615,MATCH($M592&amp;"|"&amp;$K592&amp;"|"&amp;$A592&amp;"|"&amp;$J592,'ANEXO IV - Kits por Polo'!$I$2:$I$615,0)),0)</f>
        <v>19</v>
      </c>
      <c r="F592" s="28" t="n">
        <f aca="false">IFERROR(INDEX('ANEXO IV - Kits por Polo'!$G$2:$G$615,MATCH($M592&amp;"|"&amp;$K592&amp;"|"&amp;$A592&amp;"|"&amp;$J592,'ANEXO IV - Kits por Polo'!$I$2:$I$615,0)),0)</f>
        <v>179722</v>
      </c>
      <c r="G592" s="29" t="s">
        <v>3363</v>
      </c>
      <c r="H592" s="29" t="n">
        <f aca="false">IFERROR(INDEX('ANEXO IV - Kits por Polo'!$H$2:$H$615,MATCH($M592&amp;"|"&amp;$K592&amp;"|"&amp;$A592&amp;"|"&amp;$J592,'ANEXO IV - Kits por Polo'!$I$2:$I$615,0)),0)</f>
        <v>1018.03</v>
      </c>
      <c r="I592" s="29" t="n">
        <f aca="false">MAX(F592/1000,H592*0.3)</f>
        <v>305.409</v>
      </c>
      <c r="J592" s="30" t="s">
        <v>3325</v>
      </c>
      <c r="K592" s="31" t="s">
        <v>158</v>
      </c>
      <c r="L592" s="31" t="s">
        <v>166</v>
      </c>
      <c r="M592" s="30" t="s">
        <v>3363</v>
      </c>
      <c r="N592" s="30" t="s">
        <v>3364</v>
      </c>
      <c r="O592" s="29" t="s">
        <v>3365</v>
      </c>
      <c r="P592" s="25" t="s">
        <v>3366</v>
      </c>
      <c r="Q592" s="32" t="n">
        <v>-7.12590555555556</v>
      </c>
      <c r="R592" s="32" t="n">
        <v>-49.1785694444444</v>
      </c>
      <c r="S592" s="31" t="s">
        <v>155</v>
      </c>
      <c r="T592" s="33" t="s">
        <v>3367</v>
      </c>
      <c r="U592" s="29" t="n">
        <v>77848000</v>
      </c>
      <c r="V592" s="34" t="s">
        <v>3368</v>
      </c>
      <c r="W592" s="34"/>
      <c r="X592" s="34"/>
      <c r="Y592" s="34"/>
    </row>
    <row r="593" customFormat="false" ht="15" hidden="false" customHeight="true" outlineLevel="0" collapsed="false">
      <c r="A593" s="35" t="s">
        <v>3323</v>
      </c>
      <c r="B593" s="11" t="str">
        <f aca="false">IF(OR(A593="AC",A593="AM",A593="AP",A593="PA",A593="RO",A593="RR",A593="TO"),"Manaus/AM",IF(OR(A593="AL",A593="BA",A593="CE",A593="MA",A593="PB",A593="PE",A593="PI",A593="RN",A593="SE"),"Recife/PE",IF(OR(A593="MT",A593="MS",A593="GO",A593="DF"),"Campo Grande/MS",IF(OR(A593="SC",A593="PR",A593="RS",A593="MG",A593="ES",A593="SP",A593="RJ"),"Curitiba/PR","VERIFICAR UF"))))</f>
        <v>Manaus/AM</v>
      </c>
      <c r="C593" s="26"/>
      <c r="D593" s="27"/>
      <c r="E593" s="37" t="n">
        <f aca="false">IFERROR(INDEX('ANEXO IV - Kits por Polo'!$F$2:$F$615,MATCH($M593&amp;"|"&amp;$K593&amp;"|"&amp;$A593&amp;"|"&amp;$J593,'ANEXO IV - Kits por Polo'!$I$2:$I$615,0)),0)</f>
        <v>55</v>
      </c>
      <c r="F593" s="36" t="n">
        <f aca="false">IFERROR(INDEX('ANEXO IV - Kits por Polo'!$G$2:$G$615,MATCH($M593&amp;"|"&amp;$K593&amp;"|"&amp;$A593&amp;"|"&amp;$J593,'ANEXO IV - Kits por Polo'!$I$2:$I$615,0)),0)</f>
        <v>519310</v>
      </c>
      <c r="G593" s="37" t="s">
        <v>3369</v>
      </c>
      <c r="H593" s="37" t="n">
        <f aca="false">IFERROR(INDEX('ANEXO IV - Kits por Polo'!$H$2:$H$615,MATCH($M593&amp;"|"&amp;$K593&amp;"|"&amp;$A593&amp;"|"&amp;$J593,'ANEXO IV - Kits por Polo'!$I$2:$I$615,0)),0)</f>
        <v>2942.29</v>
      </c>
      <c r="I593" s="37" t="n">
        <f aca="false">MAX(F593/1000,H593*0.3)</f>
        <v>882.687</v>
      </c>
      <c r="J593" s="38" t="s">
        <v>3325</v>
      </c>
      <c r="K593" s="39" t="s">
        <v>158</v>
      </c>
      <c r="L593" s="39" t="s">
        <v>166</v>
      </c>
      <c r="M593" s="38" t="s">
        <v>3369</v>
      </c>
      <c r="N593" s="38" t="s">
        <v>3370</v>
      </c>
      <c r="O593" s="37" t="s">
        <v>3371</v>
      </c>
      <c r="P593" s="35" t="s">
        <v>3372</v>
      </c>
      <c r="Q593" s="40" t="n">
        <v>-6.32341145982849</v>
      </c>
      <c r="R593" s="40" t="n">
        <v>-47.4210567687763</v>
      </c>
      <c r="S593" s="39" t="s">
        <v>155</v>
      </c>
      <c r="T593" s="41" t="s">
        <v>3373</v>
      </c>
      <c r="U593" s="37" t="n">
        <v>77900000</v>
      </c>
      <c r="V593" s="42" t="s">
        <v>3374</v>
      </c>
      <c r="W593" s="42"/>
      <c r="X593" s="42"/>
      <c r="Y593" s="42"/>
    </row>
    <row r="594" customFormat="false" ht="15" hidden="false" customHeight="true" outlineLevel="0" collapsed="false">
      <c r="A594" s="25" t="s">
        <v>3323</v>
      </c>
      <c r="B594" s="11" t="str">
        <f aca="false">IF(OR(A594="AC",A594="AM",A594="AP",A594="PA",A594="RO",A594="RR",A594="TO"),"Manaus/AM",IF(OR(A594="AL",A594="BA",A594="CE",A594="MA",A594="PB",A594="PE",A594="PI",A594="RN",A594="SE"),"Recife/PE",IF(OR(A594="MT",A594="MS",A594="GO",A594="DF"),"Campo Grande/MS",IF(OR(A594="SC",A594="PR",A594="RS",A594="MG",A594="ES",A594="SP",A594="RJ"),"Curitiba/PR","VERIFICAR UF"))))</f>
        <v>Manaus/AM</v>
      </c>
      <c r="C594" s="26"/>
      <c r="D594" s="27"/>
      <c r="E594" s="44" t="n">
        <f aca="false">IFERROR(INDEX('ANEXO IV - Kits por Polo'!$F$2:$F$615,MATCH($M594&amp;"|"&amp;$K594&amp;"|"&amp;$A594&amp;"|"&amp;$J594,'ANEXO IV - Kits por Polo'!$I$2:$I$615,0)),0)</f>
        <v>114</v>
      </c>
      <c r="F594" s="45" t="n">
        <f aca="false">IFERROR(INDEX('ANEXO IV - Kits por Polo'!$G$2:$G$615,MATCH($M594&amp;"|"&amp;$K594&amp;"|"&amp;$A594&amp;"|"&amp;$J594,'ANEXO IV - Kits por Polo'!$I$2:$I$615,0)),0)</f>
        <v>1250476</v>
      </c>
      <c r="G594" s="29" t="s">
        <v>3375</v>
      </c>
      <c r="H594" s="29" t="n">
        <f aca="false">IFERROR(INDEX('ANEXO IV - Kits por Polo'!$H$2:$H$615,MATCH($M594&amp;"|"&amp;$K594&amp;"|"&amp;$A594&amp;"|"&amp;$J594,'ANEXO IV - Kits por Polo'!$I$2:$I$615,0)),0)</f>
        <v>6960.2</v>
      </c>
      <c r="I594" s="29" t="n">
        <f aca="false">MAX(F594/1000,H594*0.3)</f>
        <v>2088.06</v>
      </c>
      <c r="J594" s="30" t="s">
        <v>3325</v>
      </c>
      <c r="K594" s="31" t="s">
        <v>158</v>
      </c>
      <c r="L594" s="31" t="s">
        <v>166</v>
      </c>
      <c r="M594" s="30" t="s">
        <v>3375</v>
      </c>
      <c r="N594" s="30" t="s">
        <v>3376</v>
      </c>
      <c r="O594" s="29" t="s">
        <v>3377</v>
      </c>
      <c r="P594" s="25" t="s">
        <v>3378</v>
      </c>
      <c r="Q594" s="32" t="n">
        <v>-9.56527933860395</v>
      </c>
      <c r="R594" s="32" t="n">
        <v>-48.3774994382996</v>
      </c>
      <c r="S594" s="31" t="s">
        <v>155</v>
      </c>
      <c r="T594" s="33" t="s">
        <v>3379</v>
      </c>
      <c r="U594" s="29" t="n">
        <v>77640000</v>
      </c>
      <c r="V594" s="34" t="s">
        <v>3380</v>
      </c>
      <c r="W594" s="34"/>
      <c r="X594" s="34"/>
      <c r="Y594" s="34"/>
    </row>
    <row r="595" customFormat="false" ht="15" hidden="false" customHeight="true" outlineLevel="0" collapsed="false">
      <c r="A595" s="46"/>
      <c r="B595" s="47" t="s">
        <v>3381</v>
      </c>
      <c r="C595" s="47"/>
      <c r="D595" s="47"/>
      <c r="E595" s="47" t="n">
        <f aca="false">SUM(E4:E594)</f>
        <v>18070</v>
      </c>
      <c r="F595" s="47" t="n">
        <f aca="false">SUM(F4:F594)</f>
        <v>180374471</v>
      </c>
      <c r="G595" s="47"/>
      <c r="H595" s="48" t="n">
        <f aca="false">SUM(H4:H594)</f>
        <v>1014794.945</v>
      </c>
      <c r="I595" s="48" t="n">
        <f aca="false">SUM(I4:I594)</f>
        <v>304438.4835</v>
      </c>
      <c r="J595" s="47"/>
      <c r="K595" s="47"/>
      <c r="L595" s="47"/>
      <c r="M595" s="47"/>
      <c r="N595" s="47"/>
      <c r="O595" s="47"/>
      <c r="P595" s="47"/>
      <c r="Q595" s="47"/>
      <c r="R595" s="47"/>
      <c r="S595" s="47"/>
      <c r="T595" s="47"/>
      <c r="U595" s="47"/>
      <c r="V595" s="47"/>
      <c r="W595" s="49"/>
      <c r="X595" s="49"/>
      <c r="Y595" s="49"/>
      <c r="Z595" s="19"/>
      <c r="AA595" s="19"/>
      <c r="AB595" s="19"/>
      <c r="AC595" s="19"/>
      <c r="AD595" s="19"/>
    </row>
  </sheetData>
  <sheetProtection sheet="true" formatColumns="false" formatRows="false" autoFilter="false"/>
  <mergeCells count="2">
    <mergeCell ref="A1:R1"/>
    <mergeCell ref="A2:X2"/>
  </mergeCells>
  <dataValidations count="1">
    <dataValidation allowBlank="true" errorStyle="stop" operator="between" showDropDown="false" showErrorMessage="true" showInputMessage="false" sqref="C4:C594" type="list">
      <formula1>"ROTA REGULAR,ROTA ESPECIAL,NÃO POSSUI ROTA"</formula1>
      <formula2>0</formula2>
    </dataValidation>
  </dataValidations>
  <hyperlinks>
    <hyperlink ref="V4" r:id="rId1" display="https://www.google.com/maps/place/DSEI+Alto+Rio+Juru%C3%A1/@-7.6133127,-72.6853822,17z/data=!4m14!1m7!3m6!1s0x9199cd6165e0bbf7:0x876a9f82997b719!2sDSEI+Alto+Rio+Juru%C3%A1!8m2!3d-7.6133171!4d-72.6832377!16s%2Fg%2F11n0kh24jh!3m5!1s0x9199cd6165e0bbf7:0x876a9f82997b719!8m2!3d-7.6133171!4d-72.6832377!16s%2Fg%2F11n0kh24jh?entry=ttu&amp;g_ep=EgoyMDI2MDgwMy4wIKXMDSoASAFQAw%3D%3D"/>
    <hyperlink ref="V5" r:id="rId2" display="https://www.google.com/maps/place/7%C2%B046'22.5%22S+72%C2%B012'04.2%22W/@-7.7729118,-72.2018094,255m/data=!3m2!1e3!4b1!4m4!3m3!8m2!3d-7.7729131!4d-72.2011657?hl=pt-BR&amp;entry=ttu&amp;g_ep=EgoyMDI2MDgxMC4wIKXMDSoASAFQAw%3D%3D"/>
    <hyperlink ref="V6" r:id="rId3" display="https://www.google.com/maps/place/8%C2%B009'48.8%22S+70%C2%B021'05.9%22W/@-8.1636288,-70.3518458,135m/data=!3m1!1e3!4m4!3m3!8m2!3d-8.1635572!4d-70.3516313?hl=pt-BR&amp;entry=ttu&amp;g_ep=EgoyMDI2MDgxNi4wIKXMDSoASAFQAw%3D%3D"/>
    <hyperlink ref="V7" r:id="rId4" display="https://www.google.com/maps/place/9%C2%B011'27.8%22S+71%C2%B056'52.5%22W/@-9.1910614,-71.9479834,67m/data=!3m1!1e3!4m4!3m3!8m2!3d-9.191062!4d-71.947917!18m1!1e1?entry=ttu&amp;g_ep=EgoyMDI2MDgxMS4wIKXMDSoASAFQAw%3D%3D"/>
    <hyperlink ref="V8" r:id="rId5" display="https://www.google.com/maps/place/8%C2%B056'45.5%22S+72%C2%B047'16.8%22W/@-8.9459862,-72.7881531,67m/data=!3m1!1e3!4m4!3m3!8m2!3d-8.9459763!4d-72.788002?hl=pt-BR&amp;entry=ttu&amp;g_ep=EgoyMDI2MDgxMS4wIKXMDSoASAFQAw%3D%3D"/>
    <hyperlink ref="V9" r:id="rId6" display="https://www.google.com/maps/place/7%C2%B037'43.7%22S+72%C2%B052'54.0%22W/@-7.6288042,-72.8817969,68m/data=!3m1!1e3!4m4!3m3!8m2!3d-7.6288114!4d-72.8816757?hl=pt-BR&amp;entry=ttu&amp;g_ep=EgoyMDI2MDgxMS4wIKXMDSoASAFQAw%3D%3D"/>
    <hyperlink ref="V10" r:id="rId7" display="https://www.google.com/maps?q=-7.607043743133545,-72.90752410888672&amp;z=17&amp;hl=pt-BR"/>
    <hyperlink ref="V11" r:id="rId8" display="https://www.google.com/maps/place/8%C2%B015'51.3%22S+72%C2%B044'37.4%22W/@-8.264254,-72.7436501,120m/data=!3m1!1e3!4m4!3m3!8m2!3d-8.2642384!4d-72.743721?hl=pt-BR&amp;entry=ttu&amp;g_ep=EgoyMDI2MDgxMC4wIKXMDSoASAFQAw%3D%3D"/>
    <hyperlink ref="V12" r:id="rId9" display="https://www.google.com/maps/place/8%C2%B009'37.6%22S+70%C2%B045'59.9%22W/@-8.1603935,-70.7671811,270m/data=!3m1!1e3!4m4!3m3!8m2!3d-8.1604307!4d-70.7666313?hl=pt-BR&amp;entry=ttu&amp;g_ep=EgoyMDI2MDgxMS4wIKXMDSoASAFQAw%3D%3D"/>
    <hyperlink ref="V13" r:id="rId10" display="https://www.google.com/maps?q=-10.93755,-69.56661111111111"/>
    <hyperlink ref="V14" r:id="rId11" display="https://www.google.com/maps?q=-8.83755,-69.26233611111111"/>
    <hyperlink ref="V15" r:id="rId12" display="https://maps.app.goo.gl/3k49Re2QUbKZF3Hb9"/>
    <hyperlink ref="V16" r:id="rId13" display="https://maps.app.goo.gl/NRyYPASAdVxQKs8x5"/>
    <hyperlink ref="V17" r:id="rId14" display="https://www.google.com/maps?q=-9.443455555555555,-70.48535"/>
    <hyperlink ref="V18" r:id="rId15" display="https://www.google.com/maps?q=-9.066508333333333,-68.65514722222223"/>
    <hyperlink ref="V19" r:id="rId16" display="https://www.google.com/maps/place/10%C2%B004'15.0%22S+36%C2%B056'34.0%22W/@-10.0709756,-36.9430982,159m/data=!3m1!1e3!4m4!3m3!8m2!3d-10.0708408!4d-36.9427642?entry=ttu&amp;g_ep=EgoyMDI2MDgxNy4wIKXMDSoASAFQAw%3D%3D"/>
    <hyperlink ref="V20" r:id="rId17" display="https://www.google.com/maps/place/9%C2%B013'15.2%22S+38%C2%B001'28.6%22W/@-9.2208947,-38.0271749,1073m/data=!3m2!1e3!4b1!4m4!3m3!8m2!3d-9.2209!4d-38.0246?entry=ttu&amp;g_ep=EgoyMDI2MDcxOS4wIKXMDSoASAFQAw%3D%3D"/>
    <hyperlink ref="V21" r:id="rId18" display="https://www.google.com/maps/place/Polo+Base+Kalank%C3%B3/@-9.1778867,-37.8938269,7218m/data=!3m1!1e3!4m6!3m5!1s0x708e5007502871d:0xeb3567cffe7bb8af!8m2!3d-9.1766076!4d-37.8926681!16s%2Fg%2F11z9f4_mcx?entry=ttu&amp;g_ep=EgoyMDI2MDgxMC4wIKXMDSoASAFQAw%3D%3D"/>
    <hyperlink ref="V22" r:id="rId19" display="https://www.google.com/maps/place/10%C2%B000'27.1%22S+36%C2%B037'09.6%22W/@-10.007522,-36.6199785,176m/data=!3m2!1e3!4b1!4m4!3m3!8m2!3d-10.0075233!4d-36.6193348?entry=ttu&amp;g_ep=EgoyMDI2MDgxNy4wIKXMDSoASAFQAw%3D%3D"/>
    <hyperlink ref="V23" r:id="rId20" display="https://www.google.com/maps/place/9%C2%B057'28.2%22S+36%C2%B036'01.4%22W/@-9.9578333,-36.6003889,535m/data=!3m2!1e3!4b1!4m4!3m3!8m2!3d-9.9578333!4d-36.6003889?entry=ttu&amp;g_ep=EgoyMDI2MDgwNC4wIKXMDSoASAFQAw%3D%3D"/>
    <hyperlink ref="V24" r:id="rId21" display="https://www.google.com/maps/place//@-10.1752251,-36.8341332,134m/data=!3m1!1e3!4m6!1m5!3m4!2zMTDCsDEwJzMxLjMiUyAzNsKwNTAnMDMuMCJX!8m2!3d-10.1753736!4d-36.8341587?entry=ttu&amp;g_ep=EgoyMDI2MDgxNy4wIKXMDSoASAFQAw%3D%3D"/>
    <hyperlink ref="V25" r:id="rId22" display="https://www.google.com/maps/place/Polo+Base+Karuazu/@-9.2827694,-38.0146049,191m/data=!3m1!1e3!4m6!3m5!1s0x709210022ea3b1f:0x1d38ad3132d3fac2!8m2!3d-9.2828584!4d-38.0146428!16s%2Fg%2F11xfj5jb84?entry=ttu&amp;g_ep=EgoyMDI2MDcyNi4wIKXMDSoASAFQAw%3D%3D"/>
    <hyperlink ref="V26" r:id="rId23" display="https://www.google.com/maps/place/Aldeia+Katokinn/@-9.2573201,-38.0078649,44m/data=!3m1!1e3!4m6!3m5!1s0x7091f57b1dcaeb3:0x834c30322fd78f01!8m2!3d-9.2573265!4d-38.0078092!16s%2Fg%2F11vj5fwn0y?entry=ttu&amp;g_ep=EgoyMDI2MDgxNy4wIKXMDSoASAFQAw%3D%3D"/>
    <hyperlink ref="V27" r:id="rId24" display="https://www.google.com/maps/place/9%C2%B012'56.6%22S+37%C2%B045'25.8%22W/@-9.215608,-37.7574101,113m/data=!3m1!1e3!4m4!3m3!8m2!3d-9.2157106!4d-37.7571779?entry=ttu&amp;g_ep=EgoyMDI2MDgxNy4wIKXMDSoASAFQAw%3D%3D"/>
    <hyperlink ref="V28" r:id="rId25" display="https://maps.app.goo.gl/Wk1RxcpzzgcVdLNo7"/>
    <hyperlink ref="V29" r:id="rId26" display="https://www.google.com/maps/place/9%C2%B037'37.6%22S+35%C2%B044'10.9%22W/@-9.6271968,-35.7364874,3a,75y,55.64h,90t/data=!3m7!1e1!3m5!1s-xQbZTh451z19tWdgzsuVw!2e0!6shttps:%2F%2Fstreetviewpixels-pa.googleapis.com%2Fv1%2Fthumbnail%3Fcb_client%3Dmaps_sv.tactile%26w%3D900%26h%3D600%26pitch%3D0%26panoid%3D-xQbZTh451z19tWdgzsuVw%26yaw%3D55.639893!7i16384!8i8192!4m4!3m3!8m2!3d-9.6271111!4d-35.7363611?entry=ttu&amp;g_ep=EgoyMDI2MDgxNi4wIKXMDSoASAFQAw%3D%3D"/>
    <hyperlink ref="V30" r:id="rId27" display="https://www.google.com/maps/place/Polo+Base+de+sa%C3%BAde+Ind%C3%ADgena+Tingui-Bot%C3%B3/@-9.8983613,-36.7060509,3a,75y/data=!3m8!1e2!3m6!1sCIHM0ogKEICAgID8kYS-vAE!2e10!3e12!6shttps:%2F%2Flh3.googleusercontent.com%2Fgps-cs-s%2FAHRPTWn296YeCr5cz9xBwbMDxbj7gRgxqZ91ZNwoJhmeKsmMkQfYSA5PbEA3SVD5ljMNCLh189RUtxg4qLYPacfRog6kF7Uh1JI9nf_yyZNJhd6_WOomKnSs3ivpoBbAj9yLnCv3JAEm4g%3Dw152-h86-k-no!7i1920!8i1080!4m7!3m6!1s0x705cfe8e56ad423:0x8f43697784979191!8m2!3d-9.8984724!4d-36.7059455!10e5!16s%2Fg%2F11h760n0yr?entry=ttu&amp;g_ep=EgoyMDI2MDgwOS4wIKXMDSoASAFQAw%3D%3D"/>
    <hyperlink ref="V31" r:id="rId28" display="https://www.google.com/maps/place/UBSI+wass%C3%BA+cocal/@-9.0447249,-35.7290038,15z/data=!4m10!1m2!2m1!1sPOLO+BASE+INDIGENA+WASSU+COCAL!3m6!1s0x700c5e397285f85:0x97393075ff42baeb!8m2!3d-9.0474428!4d-35.711596!15sCh5QT0xPIEJBU0UgSU5ESUdFTkEgV0FTU1UgQ09DQUySARFoZWFsdGhfY29uc3VsdGFudOABAA!16s%2Fg%2F11v0f5903x?entry=ttu&amp;g_ep=EgoyMDI2MDgxMC4wIKXMDSoASAFQAw%3D%3D"/>
    <hyperlink ref="V32" r:id="rId29" display="https://www.google.com/maps/place/Polo+Base+Xucuru+Kariri/@-9.4104086,-36.6455357,88m/data=!3m1!1e3!4m14!1m7!3m6!1s0x7065f000ed1642b:0xcb5b18e438c526cc!2sPolo+Base+Xucuru+Kariri!8m2!3d-9.4103332!4d-36.6450088!16s%2Fg%2F11y_05xddr!3m5!1s0x7065f000ed1642b:0xcb5b18e438c526cc!8m2!3d-9.4103332!4d-36.6450088!16s%2Fg%2F11y_05xddr?entry=ttu&amp;g_ep=EgoyMDI2MDgxNy4wIKXMDSoASAFQAw%3D%3D"/>
    <hyperlink ref="V33" r:id="rId30" display="https://www.google.com/maps/place/0%C2%B023'17.4%22N+66%C2%B038'59.2%22W/@0.3880977,-66.649976,68m/data=!3m1!1e3!4m4!3m3!8m2!3d0.3881515!4d-66.6497782?entry=ttu&amp;g_ep=EgoyMDI2MDkwMi4wIKXMDSoASAFQAw%3D%3D"/>
    <hyperlink ref="V34" r:id="rId31" display="https://www.google.com/maps/place/0%C2%B037'22.5%22N+67%C2%B026'56.8%22W/@0.6233269,-67.4526618,1537m/data=!3m1!1e3!4m4!3m3!8m2!3d0.6229045!4d-67.449099?entry=ttu&amp;g_ep=EgoyMDI2MDgyNS4wIKXMDSoASAFQAw%3D%3D"/>
    <hyperlink ref="V35" r:id="rId32" display="https://www.google.com/maps?q=1.208707,-69.015192"/>
    <hyperlink ref="V36" r:id="rId33" display="https://www.google.com/maps/place/0%C2%B016'24.4%22N+69%C2%B054'52.0%22W/@0.2734358,-69.9170246,1087m/data=!3m2!1e3!4b1!4m4!3m3!8m2!3d0.2734304!4d-69.9144497?entry=ttu&amp;g_ep=EgoyMDI2MDkwNi4wIKXMDSoASAFQAw%3D%3D"/>
    <hyperlink ref="V37" r:id="rId34" display="https://www.google.com/maps/place/1%C2%B005'18.0%22N+69%C2%B019'38.2%22W/@1.0883441,-69.3279173,272m/data=!3m2!1e3!4b1!4m4!3m3!8m2!3d1.0883428!4d-69.3272736?entry=ttu&amp;g_ep=EgoyMDI2MDgyNS4wIKXMDSoASAFQAw%3D%3D"/>
    <hyperlink ref="V38" r:id="rId35" display="https://www.google.com/maps/place/1%C2%B010'29.6%22S+62%C2%B030'36.9%22W/@-1.1748747,-62.5108993,272m/data=!3m2!1e3!4b1!4m4!3m3!8m2!3d-1.174876!4d-62.5102556?entry=ttu&amp;g_ep=EgoyMDI2MDkwNi4wIKXMDSoASAFQAw%3D%3D"/>
    <hyperlink ref="V39" r:id="rId36" display="https://www.google.com/maps/place/1%C2%B011'46.2%22N+66%C2%B050'12.3%22W/@1.1961709,-66.8373987,272m/data=!3m2!1e3!4b1!4m4!3m3!8m2!3d1.1961696!4d-66.836755?entry=ttu&amp;g_ep=EgoyMDI2MDkwMi4wIKXMDSoASAFQAw%3D%3D"/>
    <hyperlink ref="V40" r:id="rId37" display="https://www.google.com/maps?q=-0.6023769999999999,-63.384451"/>
    <hyperlink ref="V41" r:id="rId38" display="https://www.google.com/maps/place/0%C2%B001'48.8%22N+67%C2%B016'21.3%22W/@0.0302297,-67.2751469,1087m/data=!3m2!1e3!4b1!4m4!3m3!8m2!3d0.0302243!4d-67.272572?entry=ttu&amp;g_ep=EgoyMDI2MDgyNS4wIKXMDSoASAFQAw%3D%3D"/>
    <hyperlink ref="V42" r:id="rId39" display="https://www.google.com/maps/place/0%C2%B037'32.4%22N+67%C2%B014'51.4%22W/@0.625671,-67.2482421,272m/data=!3m2!1e3!4b1!4m4!3m3!8m2!3d0.6256697!4d-67.2475984?entry=ttu&amp;g_ep=EgoyMDI2MDgyNS4wIKXMDSoASAFQAw%3D%3D"/>
    <hyperlink ref="V43" r:id="rId40" display="https://www.google.com/maps/place/0%C2%B025'55.2%22N+68%C2%B050'05.7%22W/@0.4319972,-68.835569,272m/data=!3m2!1e3!4b1!4m4!3m3!8m2!3d0.4319959!4d-68.8349253?entry=ttu&amp;g_ep=EgoyMDI2MDgyNS4wIKXMDSoASAFQAw%3D%3D"/>
    <hyperlink ref="V44" r:id="rId41" display="https://www.google.com/maps/place/0%C2%B019'01.8%22S+65%C2%B054'58.3%22W/@-0.3171682,-65.9168463,272m/data=!3m2!1e3!4b1!4m4!3m3!8m2!3d-0.3171695!4d-65.9162026?entry=ttu&amp;g_ep=EgoyMDI2MDgyNS4wIKXMDSoASAFQAw%3D%3D"/>
    <hyperlink ref="V45" r:id="rId42" display="https://www.google.com/maps/place/0%C2%B031'28.3%22S+65%C2%B004'46.0%22W/@-0.524337,-65.0812114,457m/data=!3m1!1e3!4m4!3m3!8m2!3d-0.5245258!4d-65.0794448?entry=ttu&amp;g_ep=EgoyMDI2MDgyNS4wIKXMDSoASAFQAw%3D%3D"/>
    <hyperlink ref="V46" r:id="rId43" display="https://www.google.com/maps/place/0%C2%B015'08.6%22N+69%C2%B047'24.3%22W/@0.2523906,-69.792657,1087m/data=!3m2!1e3!4b1!4m4!3m3!8m2!3d0.2523852!4d-69.7900821?entry=ttu&amp;g_ep=EgoyMDI2MDkwNi4wIKXMDSoASAFQAw%3D%3D"/>
    <hyperlink ref="V47" r:id="rId44" display="https://www.google.com/maps/place/0%C2%B028'54.3%22S+64%C2%B049'38.3%22W/@-0.4817369,-64.8279369,272m/data=!3m2!1e3!4b1!4m4!3m3!8m2!3d-0.4817382!4d-64.8272932?entry=ttu&amp;g_ep=EgoyMDI2MDkwOC4wIKXMDSoASAFQAw%3D%3D"/>
    <hyperlink ref="V48" r:id="rId45" display="https://www.google.com/maps/place/0%C2%B008'07.8%22S+67%C2%B004'49.9%22W/@-0.1355461,-67.0805433,3a,75y,39h,90t/data=!3m8!1e1!3m6!1sCIHM0ogKEICAgIDu0ovBxQE!2e10!3e11!6shttps:%2F%2Flh3.googleusercontent.com%2Fgpms-cs-s%2FAFP8RcPJyIsxIssMAm7Dz5Qi90Dzp8wI28naN63zPvmYIjawwepprqUlIz0Y_KcGFn-H8SV-E_--TZxltSV3TnY9jtNlhJQh0mWrgREgM74EZJQ_-qAi1pkgNspFWZr_dy8vV3h5kQ6NHA%3Dw900-h600-k-no-pi0-ya319.9327893085937-ro0-fo100!7i3840!8i1920!4m4!3m3!8m2!3d-0.1355093!4d-67.080513?entry=ttu&amp;g_ep=EgoyMDI2MDgyNS4wIKXMDSoASAFQAw%3D%3D"/>
    <hyperlink ref="V49" r:id="rId46" display="https://www.google.com/maps/place/0%C2%B007'15.8%22S+67%C2%B005'49.8%22W/@-0.1210515,-67.097822,272m/data=!3m2!1e3!4b1!4m4!3m3!8m2!3d-0.1210528!4d-67.0971783?authuser=0&amp;entry=ttu&amp;g_ep=EgoyMDI2MDkwMi4wIKXMDSoASAFQAw%3D%3D"/>
    <hyperlink ref="V50" r:id="rId47" display="https://www.google.com/maps/place/0%C2%B043'23.8%22N+69%C2%B029'52.3%22W/@0.7235241,-69.4979329,89m/data=!3m1!1e3!4m4!3m3!8m2!3d0.7232778!4d-69.4978611?entry=ttu&amp;g_ep=EgoyMDI2MDkwNi4wIKXMDSoASAFQAw%3D%3D"/>
    <hyperlink ref="V51" r:id="rId48" display="https://www.google.com/maps/place//@1.709811,-69.3850626,272m/data=!3m1!1e3!4m6!1m5!3m4!2zMcKwNDInMzUuMyJOIDY5wrAyMycwMy45Ilc!8m2!3d1.7098097!4d-69.3844189?entry=ttu&amp;g_ep=EgoyMDI2MDkwNi4wIKXMDSoASAFQAw%3D%3D"/>
    <hyperlink ref="V52" r:id="rId49" display="https://www.google.com/maps/place/0%C2%B013'28.9%22N+69%C2%B036'50.5%22W/@0.2247002,-69.6158406,1087m/data=!3m2!1e3!4b1!4m4!3m3!8m2!3d0.2246964!4d-69.6140199?entry=ttu&amp;g_ep=EgoyMDI2MDkwNi4wIKXMDSoASAFQAw%3D%3D"/>
    <hyperlink ref="V53" r:id="rId50" display="https://www.google.com/maps?q=-0.19089899999999999,-64.078287"/>
    <hyperlink ref="V54" r:id="rId51" display="https://www.google.com/maps/place/0%C2%B022'24.5%22S+66%C2%B017'15.8%22W/@-0.3734625,-66.2883596,272m/data=!3m2!1e3!4b1!4m4!3m3!8m2!3d-0.3734638!4d-66.2877159?entry=ttu&amp;g_ep=EgoyMDI2MDkwMi4wIKXMDSoASAFQAw%3D%3D"/>
    <hyperlink ref="V55" r:id="rId52" display="https://www.google.com/maps/place/0%C2%B007'43.7%22N+68%C2%B032'31.1%22W/@0.1288002,-68.5426052,272m/data=!3m2!1e3!4b1!4m4!3m3!8m2!3d0.1287989!4d-68.5419615?entry=ttu&amp;g_ep=EgoyMDI2MDkwMi4wIKXMDSoASAFQAw%3D%3D"/>
    <hyperlink ref="V56" r:id="rId53" display="https://www.google.com/maps/place/1%C2%B029'20.0%22N+68%C2%B038'40.6%22W/@1.4888812,-68.6452544,272m/data=!3m2!1e3!4b1!4m4!3m3!8m2!3d1.4888799!4d-68.6446107?entry=ttu&amp;g_ep=EgoyMDI2MDgyNS4wIKXMDSoASAFQAw%3D%3D"/>
    <hyperlink ref="V57" r:id="rId54" display="https://www.google.com/maps/place/Polo+Base+TUNU%C3%8D+CACHOEIRA-Dsei/@1.390452,-68.1543559,384m/data=!3m1!1e3!4m6!3m5!1s0x8e06dfc5bd5763e3:0x75e334a644218860!8m2!3d1.3901709!4d-68.1543681!16s%2Fg%2F11n8yxnnhz?entry=ttu&amp;g_ep=EgoyMDI2MDgxMi4wIKXMDSoASAFQAw%3D%3D"/>
    <hyperlink ref="V58" r:id="rId55" display="https://www.google.com/maps/place/1%C2%B020'24.5%22N+67%C2%B014'23.5%22W/@1.3401385,-67.2401283,136m/data=!3m1!1e3!4m4!3m3!8m2!3d1.3401244!4d-67.2398561?entry=ttu&amp;g_ep=EgoyMDI2MDkwNi4wIKXMDSoASAFQAw%3D%3D"/>
    <hyperlink ref="V59" r:id="rId56" display="https://www.google.com/maps/place/0%C2%B036'15.2%22N+69%C2%B011'45.9%22W/@0.6042167,-69.1986486,1087m/data=!3m2!1e3!4b1!4m4!3m3!8m2!3d0.6042113!4d-69.1960737?entry=ttu&amp;g_ep=EgoyMDI2MDkwNi4wIKXMDSoASAFQAw%3D%3D"/>
    <hyperlink ref="V60" r:id="rId57" display="https://www.google.com/maps?q=-8.775694444444444,-67.32931666666667"/>
    <hyperlink ref="V61" r:id="rId58" display="https://www.google.com/maps/place/Polo+Base+de+Sa%C3%BAde+Indigina+de+Pauini/@-7.7088799,-66.9982872,90m/data=!3m1!1e3!4m12!1m5!3m4!2zN8KwNDInMzIuMCJTIDY2wrA1OSc1My4zIlc!8m2!3d-7.7088865!4d-66.998148!3m5!1s0x922849d87aa1fb8b:0x9d34e747e69ac5d!8m2!3d-7.7088211!4d-66.9981346!16s%2Fg%2F11yh2zssdp?entry=ttu&amp;g_ep=EgoyMDI2MDcyOS4wIKXMDSoASAFQAw%3D%3D"/>
    <hyperlink ref="V62" r:id="rId59" display="https://www.google.com/maps/place/3%C2%B021'42.1%22S+68%C2%B011'46.4%22W/@-3.3617025,-68.1968641,271m/data=!3m2!1e3!4b1!4m4!3m3!8m2!3d-3.3617038!4d-68.1962204?entry=ttu&amp;g_ep=EgoyMDI2MDgyMy4wIKXMDSoASAFQAw%3D%3D"/>
    <hyperlink ref="V63" r:id="rId60" display="https://www.google.com/maps/place/4%C2%B002'30.3%22S+69%C2%B031'28.9%22W/@-4.042019,-69.5257152,558m/data=!3m1!1e3!4m4!3m3!8m2!3d-4.0417405!4d-69.5246947?hl=pt-BR&amp;entry=ttu&amp;g_ep=EgoyMDI2MDgyMy4wIKXMDSoASAFQAw%3D%3D"/>
    <hyperlink ref="V64" r:id="rId61" display="https://www.google.com/maps/place/4%C2%B022'48.0%22S+70%C2%B001'36.8%22W/@-4.3799119,-70.026818,47m/data=!3m1!1e3!4m4!3m3!8m2!3d-4.38!4d-70.0268889?entry=ttu&amp;g_ep=EgoyMDI2MDgxOS4wIKXMDSoASAFQAw%3D%3D"/>
    <hyperlink ref="V65" r:id="rId62" display="https://www.google.com/maps/place/3%C2%B004'25.7%22S+68%C2%B003'56.1%22W/@-3.0738682,-68.0656041,47m/data=!3m1!1e3!4m4!3m3!8m2!3d-3.0738041!4d-68.0655746?hl=pt-BR&amp;entry=ttu&amp;g_ep=EgoyMDI2MDgxOS4wIKXMDSoASAFQAw%3D%3D"/>
    <hyperlink ref="V66" r:id="rId63" display="https://www.google.com/maps/place/3%C2%B035'20.9%22S+69%C2%B023'05.6%22W/@-3.5891846,-69.3851957,94m/data=!3m1!1e3!4m4!3m3!8m2!3d-3.5891492!4d-69.3848877?hl=pt-BR&amp;entry=ttu&amp;g_ep=EgoyMDI2MDgxOS4wIKXMDSoASAFQAw%3D%3D"/>
    <hyperlink ref="V67" r:id="rId64" display="https://www.google.com/maps/search/Posto+de+Sa%C3%BAde/@-4.3005137,-69.5413142,47m/data=!3m1!1e3?hl=pt-BR&amp;entry=ttu&amp;g_ep=EgoyMDI2MDgxOS4wIKXMDSoASAFQAw%3D%3D"/>
    <hyperlink ref="V68" r:id="rId65" display="https://www.google.com/maps/place/Polo+Base+Filad%C3%A9lfia/@-4.3834196,-69.9966813,753m/data=!3m1!1e3!4m14!1m7!3m6!1s0x91f2eb65b89e4a87:0xd53e8459a14e1fa9!2sPolo+Base+Filad%C3%A9lfia!8m2!3d-4.383425!4d-69.9941064!16s%2Fg%2F11smcjk3zh!3m5!1s0x91f2eb65b89e4a87:0xd53e8459a14e1fa9!8m2!3d-4.383425!4d-69.9941064!16s%2Fg%2F11smcjk3zh?hl=pt-BR&amp;entry=ttu&amp;g_ep=EgoyMDI2MDgxOS4wIKXMDSoASAFQAw%3D%3D"/>
    <hyperlink ref="V69" r:id="rId66" display="https://www.google.com/maps/place/3%C2%B024'30.7%22S+68%C2%B013'30.0%22W/@-3.4085487,-68.225082,47m/data=!3m1!1e3!4m4!3m3!8m2!3d-3.4085223!4d-68.2249947?hl=pt-BR&amp;entry=ttu&amp;g_ep=EgoyMDI2MDgxOS4wIKXMDSoASAFQAw%3D%3D"/>
    <hyperlink ref="V70" r:id="rId67" display="https://www.google.com/maps/place//@-3.1002248,-67.9457104,47m/data=!3m1!1e3!4m6!1m5!3m4!2zM8KwMDYnMDAuNiJTIDY3wrA1Nic0NC44Ilc!8m2!3d-3.1001728!4d-67.9457844?hl=pt-BR&amp;entry=ttu&amp;g_ep=EgoyMDI2MDgxOS4wIKXMDSoASAFQAw%3D%3D"/>
    <hyperlink ref="V71" r:id="rId68" display="https://www.google.com/maps/place/3%C2%B023'09.0%22S+68%C2%B021'12.8%22W/@-3.3857893,-68.35384,47m/data=!3m1!1e3!4m4!3m3!8m2!3d-3.3858333!4d-68.3535556?hl=pt-BR&amp;entry=ttu&amp;g_ep=EgoyMDI2MDgxOS4wIKXMDSoASAFQAw%3D%3D"/>
    <hyperlink ref="V72" r:id="rId69" display="https://www.google.com/maps/place/3%C2%B028'02.8%22S+68%C2%B056'42.5%22W/@-3.4674713,-68.9452761,47m/data=!3m1!1e3!4m4!3m3!8m2!3d-3.4674546!4d-68.945149?hl=pt-BR&amp;entry=ttu&amp;g_ep=EgoyMDI2MDgxOS4wIKXMDSoASAFQAw%3D%3D"/>
    <hyperlink ref="V73" r:id="rId70" display="https://www.google.com/maps/place/3%C2%B027'43.3%22S+68%C2%B055'11.3%22W/@-3.4620156,-68.9223733,754m/data=!3m2!1e3!4b1!4m4!3m3!8m2!3d-3.4620156!4d-68.9197984?hl=pt-BR&amp;entry=ttu&amp;g_ep=EgoyMDI2MDgyMy4wIKXMDSoASAFQAw%3D%3D"/>
    <hyperlink ref="V74" r:id="rId71" display="https://www.google.com/maps/place/4%C2%B013'11.7%22S+69%C2%B056'03.5%22W/@-4.2199361,-69.9343492,47m/data=!3m1!1e3!4m4!3m3!8m2!3d-4.2199222!4d-69.9342905?hl=pt-BR&amp;entry=ttu&amp;g_ep=EgoyMDI2MDgxOS4wIKXMDSoASAFQAw%3D%3D"/>
    <hyperlink ref="V75" r:id="rId72" display="https://www.google.com/maps/place/4%C2%B014'22.9%22S+69%C2%B056'06.0%22W/@-4.2396337,-69.9350739,47m/data=!3m1!1e3!4m4!3m3!8m2!3d-4.2396944!4d-69.935?hl=pt-BR&amp;entry=ttu&amp;g_ep=EgoyMDI2MDgxOS4wIKXMDSoASAFQAw%3D%3D"/>
    <hyperlink ref="V76" r:id="rId73" display="https://www.google.com/maps/place/2%C2%B051'48.9%22S+67%C2%B046'36.2%22W/@-2.8636029,-67.7769006,47m/data=!3m1!1e3!4m4!3m3!8m2!3d-2.8635713!4d-67.7767342?hl=pt-BR&amp;entry=ttu&amp;g_ep=EgoyMDI2MDgxOS4wIKXMDSoASAFQAw%3D%3D"/>
    <hyperlink ref="V77" r:id="rId74" display="https://www.google.com/maps/place/Polo+Base+de+Sa%C3%BAde+Ind%C3%ADgena+S%C3%A3o+Sebasti%C3%A3o+-+SESAI/@-2.7535065,-67.5920355,754m/data=!3m1!1e3!4m6!3m5!1s0x91f7cf5fd25e33d5:0xd4ca5ecd7f94572c!8m2!3d-2.7535091!4d-67.5920346!16s%2Fg%2F11pts3r24r?hl=pt-BR&amp;entry=ttu&amp;g_ep=EgoyMDI2MDgxOS4wIKXMDSoASAFQAw%3D%3D"/>
    <hyperlink ref="V79" r:id="rId75" display="https://www.google.com/maps/place/Polo+Base+Umaria%C3%A7u+2/@-4.2694141,-69.9365015,753m/data=!3m1!1e3!4m6!3m5!1s0x91f2f1cc0f480f9d:0xc9454e57b33d1981!8m2!3d-4.26941!4d-69.9365089!16s%2Fg%2F11vr7d5c68?hl=pt-BR&amp;entry=ttu&amp;g_ep=EgoyMDI2MDgxOS4wIKXMDSoASAFQAw%3D%3D"/>
    <hyperlink ref="V80" r:id="rId76" display="https://www.google.com/maps/search/Polo+Base+Vendaval+-+SESAI/@-3.7114553,-69.4472937,79m/data=!3m1!1e3?hl=pt-BR&amp;entry=ttu&amp;g_ep=EgoyMDI2MDgxOS4wIKXMDSoASAFQAw%3D%3D"/>
    <hyperlink ref="V81" r:id="rId77" display="https://www.google.com/maps/place/ALDEIA+S%C3%83O+JOS%C3%89+DE+APAP%C3%93RIS/@-1.2746674,-69.4082168,47m/data=!3m1!1e3!4m6!3m5!1s0x91fb8f7e35177205:0xa567392c638c577f!8m2!3d-1.2746288!4d-69.4082881!16s%2Fg%2F11shy2k6s6?hl=pt-BR&amp;entry=ttu&amp;g_ep=EgoyMDI2MDgxOS4wIKXMDSoASAFQAw%3D%3D"/>
    <hyperlink ref="V82" r:id="rId78" display="https://maps.app.goo.gl/7LyXLkb31da2fVwLA"/>
    <hyperlink ref="V83" r:id="rId79" display="https://www.google.com/maps/place/Polo+Base+Anam%C3%A3/@-3.5790402,-61.4053079,65m/data=!3m1!1e3!4m6!3m5!1s0x9214cbea920cf5f7:0xaca99f4eb57aeac9!8m2!3d-3.5790194!4d-61.4051201!16s%2Fg%2F11zd54ryw7?entry=ttu&amp;g_ep=EgoyMDI2MDkwMS4wIKXMDSoASAFQAw%3D%3D"/>
    <hyperlink ref="V84" r:id="rId80" display="https://maps.app.goo.gl/6bB9MuUd7aKmSrnq8"/>
    <hyperlink ref="V85" r:id="rId81" display="https://maps.app.goo.gl/dRJmd9djaNWF6tJP8"/>
    <hyperlink ref="V86" r:id="rId82" display="https://maps.app.goo.gl/52qwguPNtwVUnDMQ7"/>
    <hyperlink ref="V87" r:id="rId83" display="https://maps.app.goo.gl/52qwguPNtwVUnDMQ7"/>
    <hyperlink ref="V88" r:id="rId84" display="https://maps.app.goo.gl/nYgZscwoThDXWRE98"/>
    <hyperlink ref="V89" r:id="rId85" display="https://www.google.com/maps?q=-4.5175,-60.237500000000004"/>
    <hyperlink ref="V90" r:id="rId86" display="https://www.google.com/maps/place/Polo+base+kwat%C3%A1/@-4.2292098,-59.2446376,13093m/data=!3m1!1e3!4m6!3m5!1s0x9269d1000094a8e1:0xe7ec4ff39fb38503!8m2!3d-4.2260435!4d-59.2746218!16s%2Fg%2F11y6hy0sy2?entry=ttu&amp;g_ep=EgoyMDI2MDgwNS4xIKXMDSoASAFQAw%3D%3D"/>
    <hyperlink ref="V91" r:id="rId87" display="https://www.google.com/maps/place/4%C2%B000'00.7%22S+58%C2%B057'14.6%22W/@-4.000191,-58.9542279,70m/data=!3m1!1e3!4m10!1m5!3m4!2zNMKwMDAnMDAuOSJTIDU4wrA1NycxNC4wIlc!8m2!3d-4.00025!4d-58.9538889!3m3!8m2!3d-4.000193!4d-58.954058?entry=ttu&amp;g_ep=EgoyMDI2MDgwNS4xIKXMDSoASAFQAw%3D%3D"/>
    <hyperlink ref="V92" r:id="rId88" display="https://maps.app.goo.gl/52qwguPNtwVUnDMQ7"/>
    <hyperlink ref="V93" r:id="rId89" display="https://www.google.com/maps/place/3%C2%B007'00.7%22S+58%C2%B053'07.5%22W/@-3.1168517,-58.8860637,281m/data=!3m2!1e3!4b1!4m10!1m5!3m4!2zM8KwMDcnMDEuMCJTIDU4wrA1MycwNy4wIlc!8m2!3d-3.1169444!4d-58.8852778!3m3!8m2!3d-3.116853!4d-58.88542?entry=ttu&amp;g_ep=EgoyMDI2MDgwNS4xIKXMDSoASAFQAw%3D%3D"/>
    <hyperlink ref="V94" r:id="rId90" display="https://maps.app.goo.gl/vxcjYeHZvM2uRQnJ7"/>
    <hyperlink ref="V95" r:id="rId91" display="https://maps.app.goo.gl/aF1AKkuA8Ct3ur2G8"/>
    <hyperlink ref="V96" r:id="rId92" display="https://maps.app.goo.gl/BjhZKePfz35WT86V7"/>
    <hyperlink ref="V97" r:id="rId93" display="https://www.google.com/maps/place/CASAI+Manicor%C3%A9+-+DSEI+Manaus/@-5.8017936,-61.2860276,280m/data=!3m1!1e3!4m12!1m5!3m4!2zNcKwNDgnMDEuMyJTIDYxwrAxNycwMy4xIlc!8m2!3d-5.8003547!4d-61.2841804!3m5!1s0x924759007fa34063:0x3e79e7e62f85564f!8m2!3d-5.8011144!4d-61.2857417!16s%2Fg%2F11wtcg36g3?entry=ttu&amp;g_ep=EgoyMDI2MDgwNS4xIKXMDSoASAFQAw%3D%3D"/>
    <hyperlink ref="V98" r:id="rId94" display="https://maps.app.goo.gl/Wydy4kbKDPWc7pCb8"/>
    <hyperlink ref="V99" r:id="rId95" display="https://maps.app.goo.gl/7jovntKJ1MhwrRKbA"/>
    <hyperlink ref="V100" r:id="rId96" display="https://www.google.com/maps/place/2%C2%B054'49.7%22S+59%C2%B059'30.7%22W/@-2.9138049,-59.9925158,362m/data=!3m2!1e3!4b1!4m4!3m3!8m2!3d-2.9138062!4d-59.9918721?entry=ttu&amp;g_ep=EgoyMDI2MDgwOS4wIKXMDSoASAFQAw%3D%3D"/>
    <hyperlink ref="V101" r:id="rId97" display="https://www.google.com/maps/place/R.+S%C3%A9rvulo+Nascimento,+6,+Novo+Air%C3%A3o+-+AM,+69730-000/@-2.6352634,-60.9430508,350m/data=!3m1!1e3!4m6!3m5!1s0x926d18adf2b2a92d:0xf7be68925292868d!8m2!3d-2.6350628!4d-60.9430508!16s%2Fg%2F11f3nft0fy?entry=ttu&amp;g_ep=EgoyMDI2MDgzMS4wIKXMDSoASAFQAw%3D%3D"/>
    <hyperlink ref="V102" r:id="rId98" display="https://maps.app.goo.gl/77tzZcCD23CovpBL8"/>
    <hyperlink ref="V103" r:id="rId99" display="https://www.google.com/maps/place/5%C2%B033'02.0%22S+60%C2%B047'07.0%22W/@-5.5505517,-60.7878521,1122m/data=!3m2!1e3!4b1!4m4!3m3!8m2!3d-5.550557!4d-60.7852772?entry=ttu&amp;g_ep=EgoyMDI2MDgwNS4xIKXMDSoASAFQAw%3D%3D"/>
    <hyperlink ref="V104" r:id="rId100" display="https://maps.app.goo.gl/CcGHTvU1WEcxLd4U6"/>
    <hyperlink ref="V105" r:id="rId101" display="https://maps.app.goo.gl/VYvVHiK4sogqfdCu8"/>
    <hyperlink ref="V106" r:id="rId102" display="https://www.google.com/maps?q=-5.896794,-64.641052"/>
    <hyperlink ref="V107" r:id="rId103" display="https://www.google.com/maps?q=-7.305499999999999,-65.2605"/>
    <hyperlink ref="V108" r:id="rId104" display="https://www.google.com/maps?q=-7.260958333333333,-65.36083611111111"/>
    <hyperlink ref="V109" r:id="rId105" display="https://maps.app.goo.gl/bKBFT2LjQUx1zXHF6"/>
    <hyperlink ref="V110" r:id="rId106" display="https://www.google.com/maps?q=-7.513747,-65.266385"/>
    <hyperlink ref="V111" r:id="rId107" display="https://www.google.com/maps?q=-7.3266277777777775,-64.93121111111111"/>
    <hyperlink ref="V112" r:id="rId108" display="https://www.google.com/maps?q=-7.691322222222222,-64.65722777777778"/>
    <hyperlink ref="V113" r:id="rId109" display="https://maps.app.goo.gl/mFuUQYQaESMSgGsFA"/>
    <hyperlink ref="V114" r:id="rId110" display="https://maps.app.goo.gl/QBecCJYF1Po13fYV9"/>
    <hyperlink ref="V115" r:id="rId111" display="https://www.google.com/maps?q=-6.810694444444445,-66.9331138888889"/>
    <hyperlink ref="V116" r:id="rId112" display="https://maps.app.goo.gl/qmnwpxDdeo3H2mhA9"/>
    <hyperlink ref="V117" r:id="rId113" display="https://www.google.com/maps?q=-7.917119444444444,-65.73713611111111"/>
    <hyperlink ref="V118" r:id="rId114" display="https://maps.app.goo.gl/mwH8hXbAzN6sS2Pw8"/>
    <hyperlink ref="V119" r:id="rId115" display="https://www.google.com/maps?q=-5.548391666666666,-63.10404166666667"/>
    <hyperlink ref="V120" r:id="rId116" display="https://www.google.com/maps/place/POLO+BASE+TUMI%C3%83+-+DSEI+MRP/@-7.6566267,-65.9132399,1446m/data=!3m1!1e3!4m6!3m5!1s0x9228d3004de2224d:0xf09d33ada9fd97e8!8m2!3d-7.6532089!4d-65.909583!16s%2Fg%2F11zjvvsgn1?entry=ttu&amp;g_ep=EgoyMDI2MDgxMS4wIKXMDSoASAFQAw%3D%3D"/>
    <hyperlink ref="V121" r:id="rId117" display="https://www.google.com/maps?q=-3.396611111111111,-64.63169444444443"/>
    <hyperlink ref="V122" r:id="rId118" display="https://www.google.com/maps/place/3%C2%B053'26.1%22S+67%C2%B030'48.1%22W/@-3.8906186,-67.5141215,338m/data=!3m1!1e3!4m4!3m3!8m2!3d-3.8905832!4d-67.5133491?entry=ttu&amp;g_ep=EgoyMDI2MDgyNi4wIKXMDSoASAFQAw%3D%3D"/>
    <hyperlink ref="V123" r:id="rId119" display="https://www.google.com/maps/place/2%C2%B049'19.9%22S+66%C2%B053'56.3%22W/@-2.8221399,-66.8990689,62m/data=!3m1!1e3!4m4!3m3!8m2!3d-2.8221843!4d-66.8989685?entry=ttu&amp;g_ep=EgoyMDI2MDgyNi4wIKXMDSoASAFQAw%3D%3D"/>
    <hyperlink ref="V124" r:id="rId120" display="https://www.google.com/maps/place/2%C2%B054'31.9%22S+67%C2%B003'20.2%22W/@-2.9088207,-67.0556877,65m/data=!3m1!1e3!4m4!3m3!8m2!3d-2.9088611!4d-67.0556111?entry=ttu&amp;g_ep=EgoyMDI2MDkxNi4wIKXMDSoASAFQAw%3D%3D"/>
    <hyperlink ref="V125" r:id="rId121" display="https://www.google.com/maps/place/1%C2%B043'11.4%22S+66%C2%B053'19.4%22W/@-1.7199105,-66.888814,136m/data=!3m1!1e3!4m4!3m3!8m2!3d-1.719827!4d-66.8887079?entry=ttu&amp;g_ep=EgoyMDI2MDgyNi4wIKXMDSoASAFQAw%3D%3D"/>
    <hyperlink ref="V126" r:id="rId122" display="https://www.google.com/maps/place/4%C2%B052'32.7%22S+66%C2%B053'53.1%22W/@-4.8757585,-66.8987402,246m/data=!3m2!1e3!4b1!4m4!3m3!8m2!3d-4.8757585!4d-66.8980951?entry=ttu&amp;g_ep=EgoyMDI2MDgyNi4wIKXMDSoASAFQAw%3D%3D"/>
    <hyperlink ref="V127" r:id="rId123" display="https://www.google.com/maps/place/4%C2%B005'17.3%22S+63%C2%B008'41.9%22W/@-4.0880984,-63.1450693,65m/data=!3m1!1e3!4m4!3m3!8m2!3d-4.0881306!4d-63.1449639?entry=ttu&amp;g_ep=EgoyMDI2MDkxNi4wIKXMDSoASAFQAw%3D%3D"/>
    <hyperlink ref="V128" r:id="rId124" display="https://www.google.com/maps?q=-2.3453611111111115,-65.13016666666665"/>
    <hyperlink ref="V129" r:id="rId125" display="https://www.google.com/maps/place/6%C2%B039'38.4%22S+69%C2%B052'02.2%22W/@-6.6606523,-69.867916,245m/data=!3m2!1e3!4b1!4m4!3m3!8m2!3d-6.6606523!4d-69.8672709?entry=ttu&amp;g_ep=EgoyMDI2MDgyNi4wIKXMDSoASAFQAw%3D%3D"/>
    <hyperlink ref="V130" r:id="rId126" display="https://www.google.com/maps?q=-6.650722222222223,-69.56247222222223"/>
    <hyperlink ref="V131" r:id="rId127" display="https://www.google.com/maps/place/7%C2%B041'21.6%22S+70%C2%B037'09.3%22W/@-7.6893971,-70.6197848,245m/data=!3m1!1e3!4m4!3m3!8m2!3d-7.6893333!4d-70.6192604?entry=ttu&amp;g_ep=EgoyMDI2MDgyNi4wIKXMDSoASAFQAw%3D%3D"/>
    <hyperlink ref="V132" r:id="rId128" display="https://www.google.com/maps/place/6%C2%B051'51.3%22S+70%C2%B045'22.7%22W/@-6.8641718,-70.7565847,135m/data=!3m1!1e3!4m4!3m3!8m2!3d-6.8642428!4d-70.7563156?entry=ttu&amp;g_ep=EgoyMDI2MDgyNi4wIKXMDSoASAFQAw%3D%3D"/>
    <hyperlink ref="V133" r:id="rId129" display="https://www.google.com/maps/place/2%C2%B051'16.2%22S+65%C2%B050'43.4%22W/@-2.8545006,-65.8460288,247m/data=!3m2!1e3!4b1!4m4!3m3!8m2!3d-2.8545006!4d-65.8453837?entry=ttu&amp;g_ep=EgoyMDI2MDgyNi4wIKXMDSoASAFQAw%3D%3D"/>
    <hyperlink ref="V134" r:id="rId130" display="https://www.google.com/maps/place/3%C2%B010'44.7%22S+64%C2%B049'39.2%22W/@-3.1790654,-64.828147,186m/data=!3m1!1e3!4m4!3m3!8m2!3d-3.1790957!4d-64.8275571?entry=ttu&amp;g_ep=EgoyMDI2MDgyNS4wIKXMDSoASAFQAw%3D%3D"/>
    <hyperlink ref="V135" r:id="rId131" display="https://www.google.com/maps/place/6%C2%B021'17.2%22S+67%C2%B052'29.5%22W/@-6.3547699,-67.875499,245m/data=!3m2!1e3!4b1!4m4!3m3!8m2!3d-6.3547699!4d-67.8748539?entry=ttu&amp;g_ep=EgoyMDI2MDgyNi4wIKXMDSoASAFQAw%3D%3D"/>
    <hyperlink ref="V136" r:id="rId132" display="https://www.google.com/maps/place/2%C2%B031'12.4%22S+66%C2%B005'33.2%22W/@-2.5201098,-66.0931993,259m/data=!3m2!1e3!4b1!4m4!3m3!8m2!3d-2.5201111!4d-66.0925556?entry=ttu&amp;g_ep=EgoyMDI2MDkxNi4wIKXMDSoASAFQAw%3D%3D"/>
    <hyperlink ref="V137" r:id="rId133" display="https://www.google.com/maps/place/3%C2%B020'50.9%22S+64%C2%B042'31.4%22W/@-3.3475205,-64.7089205,82m/data=!3m1!1e3!4m4!3m3!8m2!3d-3.3474588!4d-64.708722?entry=ttu&amp;g_ep=EgoyMDI2MDgyNS4wIKXMDSoASAFQAw%3D%3D"/>
    <hyperlink ref="V138" r:id="rId134" display="https://www.google.com/maps/place/CASAI+TEF%C3%89/@-3.3650287,-64.7209782,17z/data=!3m1!4b1!4m6!3m5!1s0x921a2100004b0191:0xd39e77192c1b00bd!8m2!3d-3.3650341!4d-64.7184033!16s%2Fg%2F11w9y2lqp3?entry=ttu&amp;g_ep=EgoyMDI2MDcxNC4wIKXMDSoASAFQAw%3D%3D"/>
    <hyperlink ref="V139" r:id="rId135" display="https://www.google.com/maps/place/2%C2%B053'45.9%22S+65%C2%B009'19.9%22W/@-2.8959508,-65.1555426,217m/data=!3m1!1e3!4m4!3m3!8m2!3d-2.8960902!4d-65.1555261?entry=ttu&amp;g_ep=EgoyMDI2MDgyNS4wIKXMDSoASAFQAw%3D%3D"/>
    <hyperlink ref="V140" r:id="rId136" display="https://www.google.com/maps?q=-3.303611111111111,-57.05116666666667"/>
    <hyperlink ref="V141" r:id="rId137" display="https://maps.app.goo.gl/uAEryLnSbktSaNadA"/>
    <hyperlink ref="V142" r:id="rId138" display="https://www.google.com/maps?q=-1.1026238888888888,-58.03487611111111"/>
    <hyperlink ref="V143" r:id="rId139" display="https://maps.app.goo.gl/XQfyFxMyG2AZy1iZ8"/>
    <hyperlink ref="V144" r:id="rId140" display="https://www.google.com/maps?q=-3.696555555555556,-57.09397222222223"/>
    <hyperlink ref="V145" r:id="rId141" display="https://www.google.com/maps?q=-3.1507972222222222,-56.86401111111111"/>
    <hyperlink ref="V146" r:id="rId142" display="https://www.google.com/maps?q=-3.7493055555555554,-57.23562777777778"/>
    <hyperlink ref="V147" r:id="rId143" display="https://maps.app.goo.gl/jKUAawZiXLsZtBC38"/>
    <hyperlink ref="V148" r:id="rId144" display="https://maps.app.goo.gl/VSykfycLfawmaPK16"/>
    <hyperlink ref="V149" r:id="rId145" display="https://www.google.com/maps/place/3%C2%B017'01.2%22S+57%C2%B004'12.5%22W/@-3.2836654,-57.0708648,678m/data=!3m2!1e3!4b1!4m4!3m3!8m2!3d-3.2836654!4d-57.070137?entry=ttu&amp;g_ep=EgoyMDI2MDkwNi4wIKXMDSoASAFQAw%3D%3D"/>
    <hyperlink ref="V150" r:id="rId146" display="https://www.google.com/maps?q=-1.429138888888889,-57.913888888888884"/>
    <hyperlink ref="V151" r:id="rId147" display="https://www.google.com/maps?q=-3.926638888888889,-57.148583333333335"/>
    <hyperlink ref="V152" r:id="rId148" display="https://www.google.com/maps?q=-3.47175,-56.915949999999995"/>
    <hyperlink ref="V153" r:id="rId149" display="https://www.google.com/maps?q=-3.742611111111111,-57.17847222222222"/>
    <hyperlink ref="V154" r:id="rId150" display="https://www.google.com/maps/place/R.+Alvaro+Botelho+Maia,+1118+-+Nova+Humait%C3%A1,+Humait%C3%A1+-+AM,+69800-000/@-7.5015209,-63.0363188,336m/data=!3m1!1e3!4m6!3m5!1s0x9230d9f3a8f393bd:0x4966cac1d19c3f82!8m2!3d-7.5015026!4d-63.0351515!16s%2Fg%2F11tj0jvq7k?entry=ttu&amp;g_ep=EgoyMDI2MDgxNy4wIKXMDSoASAFQAw%3D%3D"/>
    <hyperlink ref="V155" r:id="rId151" display="https://www.google.com/maps/place/R.+Alvaro+Botelho+Maia,+1118+-+Nova+Humait%C3%A1,+Humait%C3%A1+-+AM,+69800-000/@-7.5015209,-63.0363188,336m/data=!3m1!1e3!4m6!3m5!1s0x9230d9f3a8f393bd:0x4966cac1d19c3f82!8m2!3d-7.5015026!4d-63.0351515!16s%2Fg%2F11tj0jvq7k?entry=ttu&amp;g_ep=EgoyMDI2MDgxNy4wIKXMDSoASAFQAw%3D%3D"/>
    <hyperlink ref="V156" r:id="rId152" display="https://www.google.com/maps/search/-6.631745,+-72.706482?entry=tts&amp;g_ep=EgoyMDI2MDgwNC4wIPu8ASoASAFQAw%3D%3D&amp;skid=dfe51ea2-d7b6-4745-bc56-bd82feaf0dda"/>
    <hyperlink ref="V157" r:id="rId153" display="https://www.google.com/maps/search/-6.810170,+-72.170188?entry=tts&amp;g_ep=EgoyMDI2MDgwNC4wIPu8ASoASAFQAw%3D%3D&amp;skid=16361312-03d3-4136-8e03-9750e2548921"/>
    <hyperlink ref="V158" r:id="rId154" display="https://maps.app.goo.gl/422w9g6TcRTsxNBk8"/>
    <hyperlink ref="V159" r:id="rId155" display="https://www.google.com/maps/place/4%C2%B022'07.7%22S+70%C2%B011'15.0%22W/@-4.368849,-70.1876536,43m/data=!3m1!1e3!4m4!3m3!8m2!3d-4.3688036!4d-70.1875008?entry=ttu&amp;g_ep=EgoyMDI2MDgwNS4xIKXMDSoASAFQAw%3D%3D"/>
    <hyperlink ref="V160" r:id="rId156" display="https://www.google.com/maps/search/-5.751406,+-70.489307?entry=tts&amp;g_ep=EgoyMDI2MDgwNC4wIPu8ASoASAFQAw%3D%3D&amp;skid=d4cdba1d-e891-4b87-939f-5c5b9628c3fd"/>
    <hyperlink ref="V161" r:id="rId157" display="https://www.google.com/maps/search/-5.660901,+-72.961648?entry=tts&amp;g_ep=EgoyMDI2MDgwNC4wIPu8ASoASAFQAw%3D%3D&amp;skid=e9f5aae2-f01b-450b-b30d-b7345a807c49"/>
    <hyperlink ref="V162" r:id="rId158" display="https://www.google.com/maps/search/-5.860816,+-72.082509?entry=tts&amp;g_ep=EgoyMDI2MDgwNC4wIPu8ASoASAFQAw%3D%3D&amp;skid=0330b875-172e-4026-a2f2-147f06006fa8"/>
    <hyperlink ref="V163" r:id="rId159" display="https://www.google.com/maps/search/-6.319163,+-71.665909?entry=tts&amp;g_ep=EgoyMDI2MDgwNC4wIPu8ASoASAFQAw%3D%3D&amp;skid=93e71ea0-1e38-4b0a-8d4b-3d5027a3615d"/>
    <hyperlink ref="V164" r:id="rId160" display="https://www.google.com/maps/search/-4.458502,+-71.302525?entry=tts&amp;g_ep=EgoyMDI2MDgwNC4wIPu8ASoASAFQAw%3D%3D&amp;skid=f4fff74e-27da-4aef-8297-76fe82292ef1"/>
    <hyperlink ref="V165" r:id="rId161" display="https://www.google.com/maps/place/5%C2%B056'52.1%22S+71%C2%B003'45.1%22W/@-5.947817,-71.062516,1121m/data=!3m2!1e3!4b1!4m4!3m3!8m2!3d-5.947817!4d-71.062516?entry=ttu&amp;g_ep=EgoyMDI2MDgwNC4wIKXMDSoASAFQAw%3D%3D"/>
    <hyperlink ref="V166" r:id="rId162" display="https://www.google.com/maps/place/0%C2%B053'05.3%22N+62%C2%B037'24.1%22W/@0.8848094,-62.6240106,272m/data=!3m2!1e3!4b1!4m4!3m3!8m2!3d0.8848081!4d-62.6233669?entry=ttu&amp;g_ep=EgoyMDI2MDkxMy4wIKXMDSoASAFQAw%3D%3D"/>
    <hyperlink ref="V167" r:id="rId163" display="https://www.google.com/maps?q=1.325218888888889,-64.21449694444445"/>
    <hyperlink ref="V168" r:id="rId164" display="https://www.google.com/maps/place/0%C2%B007'04.2%22S+65%C2%B006'38.6%22W/@-0.1175693,-65.1109452,132m/data=!3m1!1e3!4m4!3m3!8m2!3d-0.1178278!4d-65.1107278?entry=ttu&amp;g_ep=EgoyMDI2MDkxMy4wIKXMDSoASAFQAw%3D%3D"/>
    <hyperlink ref="V169" r:id="rId165" display="https://www.google.com/maps/place/1%C2%B018'48.6%22N+63%C2%B030'46.1%22W/@1.3135156,-63.5153735,1087m/data=!3m2!1e3!4b1!4m4!3m3!8m2!3d1.3135102!4d-63.5127986?entry=ttu&amp;g_ep=EgoyMDI2MDkxMy4wIKXMDSoASAFQAw%3D%3D"/>
    <hyperlink ref="V170" r:id="rId166" display="https://www.google.com/maps/place/0%C2%B003'41.5%22S+66%C2%B007'41.4%22W/@-0.0615307,-66.1287985,272m/data=!3m2!1e3!4b1!4m4!3m3!8m2!3d-0.061532!4d-66.1281548?entry=ttu&amp;g_ep=EgoyMDI2MDkxMy4wIKXMDSoASAFQAw%3D%3D"/>
    <hyperlink ref="V171" r:id="rId167" display="https://www.google.com/maps/place/0%C2%B019'19.9%22N+65%C2%B012'02.9%22W/@0.3222059,-65.2008479,68m/data=!3m1!1e3!4m4!3m3!8m2!3d0.3221861!4d-65.2008083?entry=ttu&amp;g_ep=EgoyMDI2MDkxMy4wIKXMDSoASAFQAw%3D%3D"/>
    <hyperlink ref="V172" r:id="rId168" display="https://www.google.com/maps/place/1%C2%B048'22.9%22N+63%C2%B047'06.4%22W/@1.8063705,-63.7857429,272m/data=!3m2!1e3!4b1!4m4!3m3!8m2!3d1.8063692!4d-63.7850992?entry=ttu&amp;g_ep=EgoyMDI2MDkxMy4wIKXMDSoASAFQAw%3D%3D"/>
    <hyperlink ref="V173" r:id="rId169" display="https://www.google.com/maps/place/UBSi+Bandeira+Branca/@0.8498174,-64.4476623,659m/data=!3m1!1e3!4m10!1m2!2m1!1sUBSI++BANDEIRA+BRANCA!3m6!1s0x8df9e7000c32950b:0x64029aad0ffe51f1!8m2!3d0.8500142!4d-64.4467513!15sChVVQlNJICBCQU5ERUlSQSBCUkFOQ0GSARdjb21tdW5pdHlfaGVhbHRoX2NlbnRlcuABAA!16s%2Fg%2F11x25yzsj0?entry=ttu&amp;g_ep=EgoyMDI2MDgyNi4wIKXMDSoASAFQAw%3D%3D"/>
    <hyperlink ref="V174" r:id="rId170" display="https://www.google.com/maps/place/0%C2%B058'23.7%22S+62%C2%B055'27.3%22W/@-0.9732282,-62.9247567,235m/data=!3m1!1e3!4m4!3m3!8m2!3d-0.9732536!4d-62.9242478?entry=ttu&amp;g_ep=EgoyMDI2MDkxMy4wIKXMDSoASAFQAw%3D%3D"/>
    <hyperlink ref="V175" r:id="rId171" display="http://google.com/maps/place/0%C2%B018'51.7%22S+65%C2%B007'08.3%22W/@-0.3143461,-65.119621,272m/data=!3m2!1e3!4b1!4m4!3m3!8m2!3d-0.3143474!4d-65.1189773?entry=ttu&amp;g_ep=EgoyMDI2MDkxMy4wIKXMDSoASAFQAw%3D%3D"/>
    <hyperlink ref="V176" r:id="rId172" display="https://www.google.com/maps/place/0%C2%B053'20.7%22N+63%C2%B052'25.5%22W/@0.8894097,-63.8743631,272m/data=!3m1!1e3!4m4!3m3!8m2!3d0.8890839!4d-63.8737542?entry=ttu&amp;g_ep=EgoyMDI2MDkxMy4wIKXMDSoASAFQAw%3D%3D"/>
    <hyperlink ref="V177" r:id="rId173" display="https://www.google.com/maps/place/0%C2%B012'50.3%22S+65%C2%B004'35.6%22W/@-0.2139922,-65.076573,68m/data=!3m1!1e3!4m4!3m3!8m2!3d-0.213975!4d-65.0765472?entry=ttu&amp;g_ep=EgoyMDI2MDkxMy4wIKXMDSoASAFQAw%3D%3D"/>
    <hyperlink ref="V178" r:id="rId174" display="https://www.google.com/maps/place/1%C2%B030'55.4%22N+62%C2%B049'14.2%22W/@1.5153768,-62.8212496,272m/data=!3m2!1e3!4b1!4m4!3m3!8m2!3d1.5153755!4d-62.8206059?entry=ttu&amp;g_ep=EgoyMDI2MDkxMy4wIKXMDSoASAFQAw%3D%3D"/>
    <hyperlink ref="V179" r:id="rId175" display="https://www.google.com/maps/place/1%C2%B004'45.9%22N+62%C2%B049'46.9%22W/@1.0794065,-62.830323,272m/data=!3m2!1e3!4b1!4m4!3m3!8m2!3d1.0794052!4d-62.8296793?entry=ttu&amp;g_ep=EgoyMDI2MDkxMy4wIKXMDSoASAFQAw%3D%3D"/>
    <hyperlink ref="V180" r:id="rId176" display="https://www.google.com/maps/place/0%C2%B006'16.0%22N+66%C2%B020'24.4%22W/@0.1044544,-66.3407444,272m/data=!3m2!1e3!4b1!4m4!3m3!8m2!3d0.1044531!4d-66.3401007?entry=ttu&amp;g_ep=EgoyMDI2MDkxMy4wIKXMDSoASAFQAw%3D%3D"/>
    <hyperlink ref="V181" r:id="rId177" display="https://www.google.com/maps/place/0%C2%B034'21.3%22N+65%C2%B003'47.2%22W/@0.5725704,-65.0637418,272m/data=!3m2!1e3!4b1!4m4!3m3!8m2!3d0.5725691!4d-65.0630981?entry=ttu&amp;g_ep=EgoyMDI2MDkxMy4wIKXMDSoASAFQAw%3D%3D"/>
    <hyperlink ref="V182" r:id="rId178" display="https://www.google.com/maps/place/0%C2%B004'52.4%22N+65%C2%B002'56.5%22W/@0.0826425,-65.0512533,1087m/data=!3m1!1e3!4m4!3m3!8m2!3d0.0812139!4d-65.0490361?entry=ttu&amp;g_ep=EgoyMDI2MDkxMy4wIKXMDSoASAFQAw%3D%3D"/>
    <hyperlink ref="V183" r:id="rId179" display="https://www.google.com/maps/place/1%C2%B035'17.7%22N+63%C2%B046'48.4%22W/@1.5882378,-63.780741,272m/data=!3m2!1e3!4b1!4m4!3m3!8m2!3d1.5882365!4d-63.7800973?entry=ttu&amp;g_ep=EgoyMDI2MDkxMy4wIKXMDSoASAFQAw%3D%3D"/>
    <hyperlink ref="V184" r:id="rId180" display="https://www.google.com/maps/place/1%C2%B018'58.1%22N+64%C2%B027'46.1%22W/@1.3161476,-64.463441,272m/data=!3m2!1e3!4b1!4m4!3m3!8m2!3d1.3161463!4d-64.4627973?entry=ttu&amp;g_ep=EgoyMDI2MDkxMy4wIKXMDSoASAFQAw%3D%3D"/>
    <hyperlink ref="V185" r:id="rId181" display="https://www.google.com/maps/place/0%C2%B030'00.4%22N+65%C2%B049'36.8%22W/@0.5001,-65.8275219,272m/data=!3m2!1e3!4b1!4m4!3m3!8m2!3d0.5000987!4d-65.8268782?entry=ttu&amp;g_ep=EgoyMDI2MDkxMy4wIKXMDSoASAFQAw%3D%3D"/>
    <hyperlink ref="V186" r:id="rId182" display="https://www.google.com/maps/place/1%C2%B011'47.0%22N+64%C2%B048'38.9%22W/@1.1963755,-64.8114264,272m/data=!3m1!1e3!4m4!3m3!8m2!3d1.1963742!4d-64.8108175?entry=ttu&amp;g_ep=EgoyMDI2MDkxMy4wIKXMDSoASAFQAw%3D%3D"/>
    <hyperlink ref="V187" r:id="rId183" display="https://www.google.com/maps/place/0%C2%B037'42.9%22N+66%C2%B008'11.2%22W/@0.6285792,-66.1375393,543m/data=!3m2!1e3!4b1!4m4!3m3!8m2!3d0.6285769!4d-66.1364567?entry=ttu&amp;g_ep=EgoyMDI2MDkxMy4wIKXMDSoASAFQAw%3D%3D"/>
    <hyperlink ref="V188" r:id="rId184" display="https://www.google.com/maps/place/1%C2%B034'16.1%22N+63%C2%B057'30.6%22W/@1.5709994,-63.9586473,68m/data=!3m1!1e3!4m4!3m3!8m2!3d1.5711312!4d-63.9584921?entry=ttu&amp;g_ep=EgoyMDI2MDkxMy4wIKXMDSoASAFQAw%3D%3D"/>
    <hyperlink ref="V189" r:id="rId185" display="https://www.google.com/maps/place/Miss%C3%A3o+Marauia/@0.4527597,-65.0732988,679m/data=!3m1!1e3!4m6!3m5!1s0x8df857003aa08921:0x542571259f53ccfb!8m2!3d0.4527597!4d-65.0722546!16s%2Fg%2F11vq6w8qz8?entry=ttu&amp;g_ep=EgoyMDI2MDgwNS4xIKXMDSoASAFQAw%3D%3D"/>
    <hyperlink ref="V190" r:id="rId186" display="https://www.google.com/maps?q=0.8497222222222223,-64.44611111111111"/>
    <hyperlink ref="V192" r:id="rId187" display="https://www.google.com/maps/place/0%C2%B005'56.1%22N+64%C2%B020'25.0%22W/@0.0989294,-64.3427797,1087m/data=!3m2!1e3!4b1!4m4!3m3!8m2!3d0.0989242!4d-64.3402781?entry=ttu&amp;g_ep=EgoyMDI2MDkxMy4wIKXMDSoASAFQAw%3D%3D"/>
    <hyperlink ref="V194" r:id="rId188" display="https://www.google.com/maps/place/1%C2%B010'19.3%22N+64%C2%B024'55.0%22W/@1.1720215,-64.4161872,543m/data=!3m2!1e3!4b1!4m4!3m3!8m2!3d1.1720196!4d-64.4152768?entry=ttu&amp;g_ep=EgoyMDI2MDkxMy4wIKXMDSoASAFQAw%3D%3D"/>
    <hyperlink ref="V195" r:id="rId189" display="https://www.google.com/maps/place/0%C2%B034'15.6%22N+65%C2%B014'58.8%22W/@0.5709899,-65.2503053,272m/data=!3m2!1e3!4b1!4m4!3m3!8m2!3d0.5709886!4d-65.2496616?entry=ttu&amp;g_ep=EgoyMDI2MDkxMy4wIKXMDSoASAFQAw%3D%3D"/>
    <hyperlink ref="V196" r:id="rId190" display="https://www.google.com/maps/place/0%C2%B044'30.2%22N+65%C2%B005'32.9%22W/@0.7417405,-65.0926746,96m/data=!3m1!1e3!4m4!3m3!8m2!3d0.7417306!4d-65.0924778?entry=ttu&amp;g_ep=EgoyMDI2MDkxMy4wIKXMDSoASAFQAw%3D%3D"/>
    <hyperlink ref="V197" r:id="rId191" display="https://www.google.com/maps/place/0%C2%B047'06.2%22N+65%C2%B014'47.4%22W/@0.7851897,-65.2465698,114m/data=!3m1!1e3!4m4!3m3!8m2!3d0.7850472!4d-65.2465083?entry=ttu&amp;g_ep=EgoyMDI2MDkxMy4wIKXMDSoASAFQAw%3D%3D"/>
    <hyperlink ref="V198" r:id="rId192" display="https://www.google.com/maps/place/0%C2%B048'10.4%22N+65%C2%B007'49.5%22W/@0.8029013,-65.1304801,81m/data=!3m1!1e3!4m4!3m3!8m2!3d0.8028861!4d-65.1304056?entry=ttu&amp;g_ep=EgoyMDI2MDkxMy4wIKXMDSoASAFQAw%3D%3D"/>
    <hyperlink ref="V199" r:id="rId193" display="https://www.google.com/maps/search/-0.409562,+-65.015291?entry=tts&amp;g_ep=EgoyMDI2MDkyMS4wIPu8ASoASAFQAw%3D%3D&amp;skid=ea1c4c55-9513-4724-a8ff-08b6c577bacd"/>
    <hyperlink ref="V200" r:id="rId194" display="https://www.google.com/maps/place/0%C2%B000'09.6%22N+65%C2%B004'00.6%22W/@0.0026671,-65.0676763,646m/data=!3m1!1e3!4m4!3m3!8m2!3d0.0026694!4d-65.0668444?entry=ttu&amp;g_ep=EgoyMDI2MDkxMy4wIKXMDSoASAFQAw%3D%3D"/>
    <hyperlink ref="V201" r:id="rId195" display="https://www.google.com/maps/place/Sede+Escrit%C3%B3rio+local+em+SGC-DSEI+YANOMAMI/@-0.1191838,-67.0942952,715m/data=!3m2!1e3!4b1!4m6!3m5!1s0x92000f005c179633:0xc32d6160838904df!8m2!3d-0.1191838!4d-67.0942952!16s%2Fg%2F11yys7l4hl?entry=ttu&amp;g_ep=EgoyMDI2MTAwNy4wIKXMDSoASAFQAw%3D%3D"/>
    <hyperlink ref="V202" r:id="rId196" display="https://www.google.com/maps/place/0%C2%B004'15.8%22S+65%C2%B007'35.1%22W/@-0.0710417,-65.1270551,272m/data=!3m2!1e3!4b1!4m4!3m3!8m2!3d-0.071043!4d-65.1264114?entry=ttu&amp;g_ep=EgoyMDI2MDkxMy4wIKXMDSoASAFQAw%3D%3D"/>
    <hyperlink ref="V203" r:id="rId197" display="https://www.google.com/maps/place/1%C2%B045'54.8%22N+63%C2%B037'07.4%22W/@1.7652128,-63.6193629,272m/data=!3m2!1e3!4b1!4m4!3m3!8m2!3d1.7652115!4d-63.6187192?entry=ttu&amp;g_ep=EgoyMDI2MDkxMy4wIKXMDSoASAFQAw%3D%3D"/>
    <hyperlink ref="V204" r:id="rId198" display="https://maps.app.goo.gl/pojDDfLjfCw5RXDr7"/>
    <hyperlink ref="V205" r:id="rId199" display="https://www.google.com/maps/place/1%C2%B000'54.6%22N+65%C2%B003'09.9%22W/@1.0151736,-65.0529332,68m/data=!3m1!1e3!4m4!3m3!8m2!3d1.0151778!4d-65.0527556?entry=ttu&amp;g_ep=EgoyMDI2MDkxMy4wIKXMDSoASAFQAw%3D%3D"/>
    <hyperlink ref="V206" r:id="rId200" display="https://www.google.com/maps/place/1%C2%B030'18.0%22N+63%C2%B021'50.8%22W/@1.505002,-63.364756,272m/data=!3m2!1e3!4b1!4m4!3m3!8m2!3d1.5050007!4d-63.3641123?entry=ttu&amp;g_ep=EgoyMDI2MDkxMy4wIKXMDSoASAFQAw%3D%3D"/>
    <hyperlink ref="V207" r:id="rId201" display="https://www.google.com/maps/place/1%C2%B031'05.0%22N+63%C2%B026'57.8%22W/@1.5180691,-63.4500217,272m/data=!3m2!1e3!4b1!4m4!3m3!8m2!3d1.5180678!4d-63.449378?entry=ttu&amp;g_ep=EgoyMDI2MDkxMy4wIKXMDSoASAFQAw%3D%3D"/>
    <hyperlink ref="V208" r:id="rId202" display="https://www.google.com/maps/place/1%C2%B057'03.8%22N+63%C2%B044'03.5%22W/@1.9510537,-63.734952,272m/data=!3m2!1e3!4b1!4m4!3m3!8m2!3d1.9510524!4d-63.7343083?entry=ttu&amp;g_ep=EgoyMDI2MDkxMy4wIKXMDSoASAFQAw%3D%3D"/>
    <hyperlink ref="V209" r:id="rId203" display="https://www.google.com/maps/place/1%C2%B006'43.5%22N+52%C2%B034'48.8%22W/@1.1117523,-52.5825203,1087m/data=!3m1!1e3!4m4!3m3!8m2!3d1.1120725!4d-52.5802226?entry=ttu&amp;g_ep=EgoyMDI2MDgyNS4wIKXMDSoASAFQAw%3D%3D"/>
    <hyperlink ref="V210" r:id="rId204" display="https://www.google.com/maps/place/3%C2%B022'44.9%22N+51%C2%B017'50.8%22W/@3.3791338,-51.3000128,1085m/data=!3m2!1e3!4b1!4m4!3m3!8m2!3d3.3791284!4d-51.2974379?entry=ttu&amp;g_ep=EgoyMDI2MDgyNS4wIKXMDSoASAFQAw%3D%3D"/>
    <hyperlink ref="V211" r:id="rId205" display="https://www.google.com/maps?q=3.4901555555555555,-51.481322222222225"/>
    <hyperlink ref="V212" r:id="rId206" display="https://maps.app.goo.gl/3iMLzSUJxt46dCJA9"/>
    <hyperlink ref="V213" r:id="rId207" display="https://www.google.com/maps/place/CASAI+-+Casa+De+Apoio+%C3%80+Sa%C3%BAde+Ind%C3%ADgena/@0.0386174,-51.0913396,1087m/data=!3m1!1e3!4m14!1m7!3m6!1s0x8d61e104d6f66349:0x5dc9f2756c133668!2sCASAI+-+Casa+De+Apoio+%C3%80+Sa%C3%BAde+Ind%C3%ADgena!8m2!3d0.0386834!4d-51.0887069!16s%2Fg%2F11g2whn78b!3m5!1s0x8d61e104d6f66349:0x5dc9f2756c133668!8m2!3d0.0386834!4d-51.0887069!16s%2Fg%2F11g2whn78b?authuser=0&amp;entry=ttu&amp;g_ep=EgoyMDI2MDgyNS4wIKXMDSoASAFQAw%3D%3D"/>
    <hyperlink ref="V214" r:id="rId208" display="https://www.google.com/maps/place/3%C2%B043'33.1%22N+51%C2%B043'31.8%22W/@3.7258641,-51.7267788,542m/data=!3m2!1e3!4b1!4m4!3m3!8m2!3d3.7258614!4d-51.7254913?entry=ttu&amp;g_ep=EgoyMDI2MDgyNS4wIKXMDSoASAFQAw%3D%3D"/>
    <hyperlink ref="V215" r:id="rId209" display="https://www.google.com/maps/place/3%C2%B050'38.3%22N+51%C2%B050'12.2%22W/@3.843856,-51.8366787,456m/data=!3m1!1e3!4m4!3m3!8m2!3d3.8439722!4d-51.8367222?entry=ttu&amp;g_ep=EgoyMDI2MDgyNS4wIKXMDSoASAFQAw%3D%3D"/>
    <hyperlink ref="V216" r:id="rId210" display="https://www.google.com/maps/place/12%C2%B057'05.9%22S+38%C2%B021'14.9%22W/@-12.951639,-38.3547754,353m/data=!3m2!1e3!4b1!4m4!3m3!8m2!3d-12.951639!4d-38.3541317?entry=ttu&amp;g_ep=EgoyMDI2MDgxMC4wIKXMDSoASAFQAw%3D%3D"/>
    <hyperlink ref="V217" r:id="rId211" display="https://www.google.com/maps/place/Polo+Base+de+Euclides+da+Cunha+-+Distrito+Sanit%C3%A1rio+Especial+Ind%C3%ADgena+da+Bahia/@-10.5037802,-39.0209901,89m/data=!3m1!1e3!4m14!1m7!3m6!1s0x70d8d00362a0ed3:0x325a836a47681f66!2sPolo+Base+de+Euclides+da+Cunha+-+Distrito+Sanit%C3%A1rio+Especial+Ind%C3%ADgena+da+Bahia!8m2!3d-10.50362!4d-39.0210574!16s%2Fg%2F11wtpp4j_2!3m5!1s0x70d8d00362a0ed3:0x325a836a47681f66!8m2!3d-10.50362!4d-39.0210574!16s%2Fg%2F11wtpp4j_2?entry=ttu&amp;g_ep=EgoyMDI2MDcyOS4wIKXMDSoASAFQAw%3D%3D"/>
    <hyperlink ref="V218" r:id="rId212" display="https://maps.app.goo.gl/UAKQgxtUWtH9nJsZ6"/>
    <hyperlink ref="V219" r:id="rId213" display="https://www.google.com/maps?q=-12.184444,-43.213622"/>
    <hyperlink ref="V220" r:id="rId214" display="google.com/maps/place/R.+Epitácio+Pessoa,+41+-+São+Sebastiao/data=!4m7!3m6!1s0x7390a610569a7a3:0xee6f2c94d333c5fd!8m2!3d-14.8021385!4d-39.0325548!16s%2Fg%2F11b8yyhcyg!19sChIJo6dpBWEKOQcR_cUz05Qsb-4?entry=tts&amp;g_ep=EgoyMDI2MDgxOS4wIPu8ASoASAFQAw%3D%3D&amp;skid=8cf8289e-f38a-440d-b42d-0e4348f99615"/>
    <hyperlink ref="V221" r:id="rId215" display="https://www.google.com/maps/place/R.+Pedro+%C3%81lvares+Cabral,+264,+Itamaraju+-+BA,+45836-000/@-17.0326479,-39.5356788,81m/data=!3m1!1e3!4m16!1m9!3m8!1s0x735bb2ce1800afb:0xaa95e1650ee34949!2sR.+Pedro+%C3%81lvares+Cabral,+264,+Itamaraju+-+BA,+45836-000!3b1!8m2!3d-17.0325804!4d-39.535541!10e5!16s%2Fg%2F11f3nbjnjk!3m5!1s0x735bb2ce1800afb:0xaa95e1650ee34949!8m2!3d-17.0325804!4d-39.535541!16s%2Fg%2F11f3nbjnjk?entry=ttu&amp;g_ep=EgoyMDI2MDgxNy4wIKXMDSoASAFQAw%3D%3D"/>
    <hyperlink ref="V222" r:id="rId216" display="https://maps.app.goo.gl/d8nS8K6Hi8hcnNaS9"/>
    <hyperlink ref="V223" r:id="rId217" display="https://www.google.com/maps/place/15%C2%B027'49.7%22S+39%C2%B039'10.2%22W/@-15.4637906,-39.6534708,327m/data=!3m2!1e3!4b1!4m4!3m3!8m2!3d-15.4637919!4d-39.6528271?entry=ttu&amp;g_ep=EgoyMDI2MDgxNy4wIKXMDSoASAFQAw%3D%3D"/>
    <hyperlink ref="V224" r:id="rId218" display="https://www.google.com/maps?q=-9.395811,-38.233189"/>
    <hyperlink ref="V225" r:id="rId219" display="google.com/maps/place/16°24'31.0&quot;S+39°05'32.5&quot;W/@-16.4085469,-39.0924076,98m/data=!3m1!1e3!4m4!3m3!8m2!3d-16.4086154!4d-39.0923607?entry=ttu&amp;g_ep=EgoyMDI2MDgxNi4wIKXMDSoASAFQAw%3D%3D"/>
    <hyperlink ref="V226" r:id="rId220" display="https://www.google.com/maps/place/Polo+Base+de+Ribeira+do+Pombal+-+Distrito+Sanit%C3%A1rio+Especial+Ind%C3%ADgena+da+Bahia/@-10.8316146,-38.5441593,92m/data=!3m1!1e3!4m12!1m5!3m4!2zMTDCsDQ5JzUzLjgiUyAzOMKwMzInMzguNyJX!8m2!3d-10.8315989!4d-38.5440946!3m5!1s0x711f1000d9db433:0x251cc256dda525b8!8m2!3d-10.8316887!4d-38.5442405!16s%2Fg%2F11wx4lq351?entry=ttu&amp;g_ep=EgoyMDI2MDcyMi4wIKXMDSoASAFQAw%3D%3D"/>
    <hyperlink ref="V227" r:id="rId221" display="https://maps.app.goo.gl/akS3ugZKos9CHwNr8"/>
    <hyperlink ref="V228" r:id="rId222" display="https://www.google.com/maps/place/UBSI+Maria+Gomes+Ferreira/@-3.6850544,-38.7466547,225m/data=!3m1!1e3!4m10!1m2!2m1!1sUBS+INDIGENA+MARIA+GOMES+FERREIRA+POLO+BASE+ANACE!3m6!1s0x7c0c90003369329:0xcf9b3f7def5077a7!8m2!3d-3.6852199!4d-38.7471713!15sCjFVQlMgSU5ESUdFTkEgTUFSSUEgR09NRVMgRkVSUkVJUkEgUE9MTyBCQVNFIEFOQUNFkgEXY29tbXVuaXR5X2hlYWx0aF9jZW50ZXLgAQA!16s%2Fg%2F11xgldkllc?entry=ttu&amp;g_ep=EgoyMDI2MDcyNi4wIKXMDSoASAFQAw%3D%3D"/>
    <hyperlink ref="V229" r:id="rId223" display="https://www.google.com/maps?q=-3.968757,-38.283123"/>
    <hyperlink ref="V230" r:id="rId224" display="https://www.google.com/maps/place/Polo+de+Sa%C3%BAde+Indigena/@-4.4055773,-39.0721072,90m/data=!3m1!1e3!4m6!3m5!1s0x7bf1d1db79a78b7:0x5589a79eff8290d4!8m2!3d-4.4055681!4d-39.0721977!16s%2Fg%2F11qg_jzgh2?entry=ttu&amp;g_ep=EgoyMDI2MDgwMi4wIKXMDSoASAFQAw%3D%3D"/>
    <hyperlink ref="V231" r:id="rId225" display="https://maps.app.goo.gl/q5Fn4qd76XZsojJS9"/>
    <hyperlink ref="V232" r:id="rId226" display="https://maps.app.goo.gl/PU63xgAHJ7c7tdBH8"/>
    <hyperlink ref="V233" r:id="rId227" display="https://www.google.com/maps/place/Casa+de+Apoio+%C3%A0+Sa%C3%BAde+Ind%C3%ADgena+-+Cear%C3%A1/@-3.749847,-38.5158437,17z/data=!3m1!4b1!4m6!3m5!1s0x7c749bf5760147d:0xdf3a36c4c29dfc79!8m2!3d-3.7498524!4d-38.5132688!16s%2Fg%2F11nl7k91mr?entry=ttu&amp;g_ep=EgoyMDI2MDcxNS4wIKXMDSoASAFQAw%3D%3D"/>
    <hyperlink ref="V234" r:id="rId228" display="https://maps.app.goo.gl/fxPR4JBv1P7nbjfk9"/>
    <hyperlink ref="V235" r:id="rId229" display="https://www.google.com/maps/place/Dsei+Polo+Base+Maracana%C3%BA/@-3.9343189,-38.6328564,181m/data=!3m1!1e3!4m10!1m2!2m1!1spolo+base+maracana%C3%BA!3m6!1s0x7c755fd474fb40f:0x89db62899de5f8c6!8m2!3d-3.9342316!4d-38.6327723!15sChRwb2xvIGJhc2UgbWFyYWNhbmHDupIBCGhvc3BpdGFs4AEA!16s%2Fg%2F11f66dlh3l?entry=ttu&amp;g_ep=EgoyMDI2MDgwMi4wIKXMDSoASAFQAw%3D%3D"/>
    <hyperlink ref="V236" r:id="rId230" display="https://www.google.com/maps?q=-4.8298719,-40.0728065"/>
    <hyperlink ref="V237" r:id="rId231" display="https://www.google.com/maps/place/4%C2%B044'50.1%22S+40%C2%B056'12.6%22W/@-4.7472351,-40.9374829,338m/data=!3m2!1e3!4b1!4m4!3m3!8m2!3d-4.7472351!4d-40.9368392?entry=ttu&amp;g_ep=EgoyMDI2MDgxNy4wIKXMDSoASAFQAw%3D%3D"/>
    <hyperlink ref="V238" r:id="rId232" display="https://www.google.com/maps/place/Sa%C3%BAde+Ind%C3%ADgena+P%C3%B3lo+Base+Caucaia/@-3.7297236,-38.6834686,90m/data=!3m1!1e3!4m12!1m5!3m4!2zM8KwNDMnNDYuMyJTIDM4wrA0MScwMC40Ilc!8m2!3d-3.729531!4d-38.683431!3m5!1s0x7c0b4e34374c191:0xb463251b00afdf97!8m2!3d-3.7295982!4d-38.6833967!16s%2Fg%2F11j1j683pw?entry=ttu&amp;g_ep=EgoyMDI2MDgwMi4wIKXMDSoASAFQAw%3D%3D"/>
    <hyperlink ref="V240" r:id="rId233" display="https://www.google.com/maps/place/CASAI+Bras%C3%ADlia/@-15.7432659,-47.7134377,188m/data=!3m1!1e3!4m6!3m5!1s0x935a172410675021:0x5ba3657f78be76a5!8m2!3d-15.7431903!4d-47.7132614!16s%2Fg%2F11r10cw9ys?entry=ttu&amp;g_ep=EgoyMDI2MDgwMy4wIKXMDSoASAFQAw%3D%3D"/>
    <hyperlink ref="V241" r:id="rId234" display="https://www.google.com/maps/place/19%C2%B049'26.2%22S+40%C2%B015'57.0%22W/@-19.8238553,-40.2665437,256m/data=!3m1!1e3!4m4!3m3!8m2!3d-19.8239459!4d-40.2658256?entry=ttu&amp;g_ep=EgoyMDI2MDgxNy4wIKXMDSoASAFQAw%3D%3D"/>
    <hyperlink ref="V242" r:id="rId235" display="https://maps.app.goo.gl/Sqozz5LHSx6HkzX49"/>
    <hyperlink ref="V243" r:id="rId236" display="https://www.google.com/maps/place/19%C2%B055'26.4%22S+40%C2%B010'17.3%22W/@-19.9238853,-40.1719743,255m/data=!3m1!1e3!4m4!3m3!8m2!3d-19.9239984!4d-40.1714786?entry=ttu&amp;g_ep=EgoyMDI2MDgxNy4wIKXMDSoASAFQAw%3D%3D"/>
    <hyperlink ref="V244" r:id="rId237" display="https://www.google.com/maps/place/19%C2%B044'41.9%22S+40%C2%B000'33.2%22W/@-19.7449722,-40.0092222,1363m/data=!3m2!1e3!4b1!4m4!3m3!8m2!3d-19.7449722!4d-40.0092222?entry=ttu&amp;g_ep=EgoyMDI2MDcyOC4wIKXMDSoASAFQAw%3D%3D"/>
    <hyperlink ref="V245" r:id="rId238" display="https://www.google.com/maps/place/Posto+De+Saude+Aldeia+Iraja/@-19.9046433,-40.2201933,255m/data=!3m1!1e3!4m6!3m5!1s0xb7e951a7c8d10d:0x8527eea13c4c4271!8m2!3d-19.9049141!4d-40.2193286!16s%2Fg%2F11fz2kg0nl?entry=ttu&amp;g_ep=EgoyMDI2MDgxMS4wIKXMDSoASAFQAw%3D%3D"/>
    <hyperlink ref="V246" r:id="rId239" display="https://www.google.com/maps/place/19%C2%B051'13.9%22S+40%C2%B007'48.6%22W/@-19.8537573,-40.1302731,20z/data=!4m5!3m4!4b1!8m2!3d-19.853852!4d-40.1301699?entry=ttu&amp;g_ep=EgoyMDI2MDgxNy4wIKXMDSoASAFQAw%3D%3D"/>
    <hyperlink ref="V247" r:id="rId240" display="https://maps.app.goo.gl/nnGhDeiFwsQqJrWw6"/>
    <hyperlink ref="V248" r:id="rId241" display="https://www.google.com/maps/search/-14.917951,+-51.081644?entry=tts&amp;g_ep=EgoyMDI2MDgyNC4wIPu8ASoASAFQAw%3D%3D&amp;skid=704f332b-f575-4066-8c78-6dadac1573f8"/>
    <hyperlink ref="V249" r:id="rId242" display="https://www.google.com/maps?q=-16.733138888888888,-49.24115"/>
    <hyperlink ref="V250" r:id="rId243" display="https://www.google.com/maps?q=-16.733138888888888,-49.24115"/>
    <hyperlink ref="V251" r:id="rId244" display="https://www.google.com/maps/place/13%C2%B043'29.5%22S+48%C2%B014'31.2%22W/@-13.7250774,-48.2416659,548m/data=!3m1!1e3!4m4!3m3!8m2!3d-13.7248611!4d-48.242?hl=pt-BR&amp;entry=ttu&amp;g_ep=EgoyMDI2MDgyNS4wIKXMDSoASAFQAw%3D%3D"/>
    <hyperlink ref="V252" r:id="rId245" display="google.com.br/maps/place/Polo+Base+de+Saúde+Indigena+-+Amarante+do+Maranhão/data=!4m7!3m6!1s0x92ce2f8c8f26cd43:0xe220aae495d127b0!8m2!3d-5.5660606!4d-46.7431738!16s%2Fg%2F11khth2t4_!19sChIJQ80mj4wvzpIRsCfRleSqIOI?entry=tts&amp;g_ep=EgoyMDI2MDgxNy4wIPu8ASoASAFQAw%3D%3D&amp;skid=125c392a-a3bc-4b83-9cf0-9b97bdcd0bed"/>
    <hyperlink ref="V253" r:id="rId246" display="https://www.google.com/maps/place/4%C2%B053'21.0%22S+46%C2%B000'38.8%22W/@-4.8891612,-46.0114103,338m/data=!3m2!1e3!4b1!4m4!3m3!8m2!3d-4.8891612!4d-46.0107666?entry=ttu&amp;g_ep=EgoyMDI2MDgxNy4wIKXMDSoASAFQAw%3D%3D"/>
    <hyperlink ref="V254" r:id="rId247" display="https://www.google.com/maps/place/Pol%C3%B3+Base+Ind%C3%ADgena+de+Barra+do+corda+-+MA/@-5.5095606,-45.247138,187m/data=!3m1!1e3!4m12!1m5!3m4!2zNcKwMzAnMzQuMSJTIDQ1wrAxNCc0OC4yIlc!8m2!3d-5.509477!4d-45.2467234!3m5!1s0x92cd5f3b5afa1dd1:0x8067dae6b88c2fbd!8m2!3d-5.5096549!4d-45.2468883!16s%2Fg%2F11lgr_4j7f?entry=ttu&amp;g_ep=EgoyMDI2MDgwMi4wIKXMDSoASAFQAw%3D%3D"/>
    <hyperlink ref="V255" r:id="rId248" display="https://www.google.com/maps/place/5%C2%B048'52.1%22S+46%C2%B008'08.9%22W/@-5.8144696,-46.1364551,258m/data=!3m2!1e3!4b1!4m4!3m3!8m2!3d-5.8144709!4d-46.1358114?entry=ttu&amp;g_ep=EgoyMDI2MDgxNy4wIKXMDSoASAFQAw%3D%3D"/>
    <hyperlink ref="V256" r:id="rId249" display="https://www.google.com/maps/place/Casai/@-5.5356081,-47.4777801,98m/data=!3m1!1e3!4m6!3m5!1s0x92c55f0075eaa637:0xafd5a60a1ae79006!8m2!3d-5.5357428!4d-47.4776302!16s%2Fg%2F11x851b6zc?entry=ttu&amp;g_ep=EgoyMDI2MDgxNy4wIKXMDSoASAFQAw%3D%3D"/>
    <hyperlink ref="V257" r:id="rId250" display="https://www.google.com/maps/@-3.6586169,-45.3812446,90m/data=!3m1!1e3?entry=ttu&amp;g_ep=EgoyMDI2MDgwMi4wIKXMDSoASAFQAw%3D%3D"/>
    <hyperlink ref="V258" r:id="rId251" display="https://www.google.com/maps/place/2%C2%B029'05.4%22S+44%C2%B013'28.6%22W/@-2.4848266,-44.2252534,339m/data=!3m2!1e3!4b1!4m4!3m3!8m2!3d-2.4848266!4d-44.2246097?entry=ttu&amp;g_ep=EgoyMDI2MDgxNy4wIKXMDSoASAFQAw%3D%3D"/>
    <hyperlink ref="V259" r:id="rId252" display="https://maps.app.goo.gl/Zi21yVrNi3HcmCDC8"/>
    <hyperlink ref="V260" r:id="rId253" display="https://www.google.com/maps?q=-3.27320100807476,-45.6574333647784"/>
    <hyperlink ref="V261" r:id="rId254" display="https://www.google.com/maps/place/R.+Santos+Dumont,+374+-+Vila+Magn%C3%B3lia,+Ara%C3%A7ua%C3%AD+-+MG,+39600-000/@-16.8458791,-42.0619341,19z/data=!4m15!1m8!3m7!1s0x74d19cba9b8ccbb:0x1bdea731ab87693f!2sR.+Santos+Dumont,+374+-+Vila+Magn%C3%B3lia,+Ara%C3%A7ua%C3%AD+-+MG,+39600-000!3b1!8m2!3d-16.8459101!4d-42.0611495!16s%2Fg%2F11x12g4l00!3m5!1s0x74d19cba9b8ccbb:0x1bdea731ab87693f!8m2!3d-16.8459101!4d-42.0611495!16s%2Fg%2F11x12g4l00?entry=ttu&amp;g_ep=EgoyMDI2MDgxMS4wIKXMDSoASAFQAw%3D%3D"/>
    <hyperlink ref="V262" r:id="rId255" display="google.com/maps/place/Ubsi+Aldeia+Barreiro+Preto/@-14.8744115,-44.2807693,17z/data=!3m1!4b1!4m6!3m5!1s0x756fd72dcecb193:0xa8b2bd20205c8005!8m2!3d-14.8744167!4d-44.2781944!16s%2Fg%2F11xrmgq0bb?entry=ttu&amp;g_ep=EgoyMDI2MDcxNS4wIKXMDSoASAFQAw%3D%3D"/>
    <hyperlink ref="V263" r:id="rId256" display="https://www.google.com/maps/place/PS+Ind%C3%ADgena/@-21.9428611,-46.3347778,1008m/data=!3m1!1e3!4m12!1m5!3m4!2zMjHCsDU2JzM0LjMiUyA0NsKwMjAnMDUuMiJX!8m2!3d-21.9428611!4d-46.3347778!3m5!1s0x94c98db83769a189:0x23b426d562edf507!8m2!3d-21.942382!4d-46.3347061!16s%2Fg%2F11yh2rf5mq?entry=ttu&amp;g_ep=EgoyMDI2MDgxMS4wIKXMDSoASAFQAw%3D%3D"/>
    <hyperlink ref="V264" r:id="rId257" display="https://www.google.com/maps/place/19%C2%B056'12.8%22S+43%C2%B057'06.2%22W/@-19.9370278,-43.9523151,255m/data=!3m1!1e3!4m4!3m3!8m2!3d-19.9368753!4d-43.9517122?entry=ttu&amp;g_ep=EgoyMDI2MDgyNS4wIKXMDSoASAFQAw%3D%3D"/>
    <hyperlink ref="V265" r:id="rId258" display="https://www.google.com/maps/place/UBSI+Brejo/@-14.8408496,-44.2066304,66m/data=!3m1!1e3!4m6!3m5!1s0x7571d007b2c201d:0x74cc982add0e5573!8m2!3d-14.8406917!4d-44.2064724!16s%2Fg%2F11y7c_q_91?entry=ttu&amp;g_ep=EgoyMDI2MDgxNy4wIKXMDSoASAFQAw%3D%3D"/>
    <hyperlink ref="V266" r:id="rId259" display="https://www.google.com/maps/place/21%C2%B053'33.1%22S+46%C2%B024'35.4%22W/@-21.8925323,-46.4104679,252m/data=!3m2!1e3!4b1!4m4!3m3!8m2!3d-21.8925335!4d-46.4098242?entry=ttu&amp;g_ep=EgoyMDI2MDgxNy4wIKXMDSoASAFQAw%3D%3D"/>
    <hyperlink ref="V267" r:id="rId260" display="https://www.google.com/maps/place/18%C2%B013'30.0%22S+41%C2%B040'22.7%22W/@-18.225,-41.6729722,1376m/data=!3m2!1e3!4b1!4m4!3m3!8m2!3d-18.225!4d-41.6729722?entry=ttu&amp;g_ep=EgoyMDI2MDcyOC4wIKXMDSoASAFQAw%3D%3D"/>
    <hyperlink ref="V268" r:id="rId261" display="https://www.google.com/maps/place/19%C2%B020'28.0%22S+45%C2%B004'19.8%22W/@-19.3411349,-45.0731813,256m/data=!3m1!1e3!4m4!3m3!8m2!3d-19.3411162!4d-45.0721717?entry=ttu&amp;g_ep=EgoyMDI2MDgxOS4wIKXMDSoASAFQAw%3D%3D"/>
    <hyperlink ref="V269" r:id="rId262" display="https://www.google.com/maps/place/19%C2%B002'36.1%22S+43%C2%B007'06.2%22W/@-19.043609,-43.1189665,108m/data=!3m1!1e3!4m4!3m3!8m2!3d-19.0433611!4d-43.1183889?entry=ttu&amp;g_ep=EgoyMDI2MDgxNy4wIKXMDSoASAFQAw%3D%3D"/>
    <hyperlink ref="V270" r:id="rId263" display="https://www.google.com/maps/place/Aldeia+Escola+Floresta+Maxakali/@-17.9058914,-41.3970111,16.58z/data=!4m11!1m3!2m2!1sALDEIA+ESCOLA+FLORESTA+ZONA+RURAL+ITAMUNHEQ+TEOFILO+OTONI+-MG+39800001!6e1!3m6!1s0xb37903ece25eaf:0xf9dd8c65b5add22f!8m2!3d-17.9054487!4d-41.3927248!15sCklBTERFSUEgRVNDT0xBIEZMT1JFU1RBIFpPTkEgUlVSQUwgSVRBTVVOSEVRVUUgVEVPRklMTyBPVE9OSSAtTUcgMzk4MDAgMDAxkgETaG91c2luZ19kZXZlbG9wbWVudOABAA!16s%2Fg%2F11kjjr95gv?entry=ttu&amp;g_ep=EgoyMDI2MDcyOC4wIKXMDSoASAFQAw%3D%3D"/>
    <hyperlink ref="V271" r:id="rId264" display="https://maps.app.goo.gl/aeYUP5nLNdYDC9mNA"/>
    <hyperlink ref="V272" r:id="rId265" display="https://www.google.com/maps/place/18%C2%B052'58.3%22S+41%C2%B059'30.9%22W/@-18.8828672,-41.9928301,514m/data=!3m2!1e3!4b1!4m4!3m3!8m2!3d-18.882869!4d-41.9919197?entry=ttu&amp;g_ep=EgoyMDI2MDgyNS4wIKXMDSoASAFQAw%3D%3D"/>
    <hyperlink ref="V273" r:id="rId266" display="https://www.google.com/maps/place/18%C2%B052'42.0%22S+42%C2%B056'39.6%22W/@-18.8783354,-42.9449825,257m/data=!3m2!1e3!4b1!4m4!3m3!8m2!3d-18.8783367!4d-42.9443388?entry=ttu&amp;g_ep=EgoyMDI2MDgxNy4wIKXMDSoASAFQAw%3D%3D"/>
    <hyperlink ref="V274" r:id="rId267" display="https://www.google.com/maps/place//@-20.4690052,-45.0428847,255m/data=!3m1!1e3!4m6!1m5!3m4!2zMjDCsDI4JzA4LjQiUyA0NcKwMDInMzIuMSJX!8m2!3d-20.4690065!4d-45.042241?entry=ttu&amp;g_ep=EgoyMDI2MDgxNy4wIKXMDSoASAFQAw%3D%3D"/>
    <hyperlink ref="V275" r:id="rId268" display="https://www.google.com/maps/search/UBSI+ALDEIA+ITAPICURU/@-14.8043504,-44.2494958,221m/data=!3m1!1e3?entry=ttu&amp;g_ep=EgoyMDI2MDgxMS4wIKXMDSoASAFQAw%3D%3D"/>
    <hyperlink ref="V276" r:id="rId269" display="https://www.google.com/maps/place/17%C2%B038'59.7%22S+41%C2%B040'02.2%22W/@-17.6499144,-41.6679236,259m/data=!3m2!1e3!4b1!4m4!3m3!8m2!3d-17.6499157!4d-41.6672799?entry=ttu&amp;g_ep=EgoyMDI2MDgxNy4wIKXMDSoASAFQAw%3D%3D"/>
    <hyperlink ref="V277" r:id="rId270" display="https://www.google.com/maps/place/R.+Belo+Horizonte,+Machacalis+-+MG,+39873-000/@-17.0780432,-40.7164755,3a,90y,255.96h,90.23t/data=!3m7!1e1!3m5!1s54dVH9eIXZ5DthrDUCiyUw!2e0!6shttps:%2F%2Fstreetviewpixels-pa.googleapis.com%2Fv1%2Fthumbnail%3Fcb_client%3Dmaps_sv.tactile%26w%3D900%26h%3D600%26pitch%3D-0.23442598243201473%26panoid%3D54dVH9eIXZ5DthrDUCiyUw%26yaw%3D255.96493797417097!7i16384!8i8192!4m15!1m8!3m7!1s0x74b1b58eba4825d:0x4bb684067082b25!2sR.+Belo+Horizonte,+Machacalis+-+MG,+39873-000!3b1!8m2!3d-17.0772611!4d-40.7166843!16s%2Fg%2F1ymvrgl0b!3m5!1s0x74b1b58eba4825d:0x4bb684067082b25!8m2!3d-17.0772611!4d-40.7166843!16s%2Fg%2F1ymvrgl0b?entry=ttu&amp;g_ep=EgoyMDI2MDgxMS4wIKXMDSoASAFQAw%3D%3D"/>
    <hyperlink ref="V278" r:id="rId271" display="https://www.google.com/maps/place/16%C2%B043'12.6%22S+43%C2%B052'18.1%22W/@-16.7202268,-43.8723799,260m/data=!3m1!1e3!4m4!3m3!8m2!3d-16.7201699!4d-43.8716825?entry=ttu&amp;g_ep=EgoyMDI2MDgyNS4wIKXMDSoASAFQAw%3D%3D"/>
    <hyperlink ref="V279" r:id="rId272" display="https://www.google.com/maps/place/Unidade+B%C3%A1sica+de+Sa%C3%BAde+Pinda%C3%ADbas/@-14.8789688,-44.3704202,16z/data=!4m12!1m5!3m4!2zMTTCsDUyJzQwLjYiUyA0NMKwMjEnNDYuMiJX!8m2!3d-14.8779472!4d-44.3628333!3m5!1s0x756ff00490d1c31:0xcda80c5da6c20e72!8m2!3d-14.8797917!4d-44.3638903!16s%2Fg%2F11lym134wg?entry=ttu&amp;g_ep=EgoyMDI2MDcyMi4wIKXMDSoASAFQAw%3D%3D"/>
    <hyperlink ref="V280" r:id="rId273" display="https://www.google.com/maps/place/Posto+De+Saude+Pradinho/@-16.8854727,-40.5447558,260m/data=!3m1!1e3!4m6!3m5!1s0x74a56a5517d32a5:0xf0cca8e3d3de1d54!8m2!3d-16.8852048!4d-40.5436493!16s%2Fg%2F11gf8fxrcn?entry=ttu&amp;g_ep=EgoyMDI2MDgxMS4wIKXMDSoASAFQAw%3D%3D"/>
    <hyperlink ref="V281" r:id="rId274" display="https://maps.app.goo.gl/YVL7DMLScwN98UN19"/>
    <hyperlink ref="V282" r:id="rId275" display="https://www.google.com/maps/place/Aldeia+Ind%C3%ADgena+%22Xucuru+Kariri+Renascer+Wakon%C3%A3%22/@-18.2562556,-46.0404686,1032m/data=!3m1!1e3!4m6!3m5!1s0x94ac3b5f937455c1:0x6087c71a69803413!8m2!3d-18.2562556!4d-46.0404686!16s%2Fg%2F11l1vvpf26?entry=ttu&amp;g_ep=EgoyMDI2MDgxMS4wIKXMDSoASAFQAw%3D%3D"/>
    <hyperlink ref="V283" r:id="rId276" display="https://www.google.com/maps/place/14%C2%B056'36.0%22S+44%C2%B004'15.6%22W/@-14.9433647,-44.0711874,263m/data=!3m1!1e3!4m4!3m3!8m2!3d-14.943322!4d-44.071005?entry=ttu&amp;g_ep=EgoyMDI2MDgxNy4wIKXMDSoASAFQAw%3D%3D"/>
    <hyperlink ref="V284" r:id="rId277" display="https://www.google.com/maps/place/19%C2%B013'35.7%22S+41%C2%B019'10.1%22W/@-19.2265785,-41.320104,257m/data=!3m2!1e3!4b1!4m4!3m3!8m2!3d-19.2265798!4d-41.3194603?entry=ttu&amp;g_ep=EgoyMDI2MDgxNy4wIKXMDSoASAFQAw%3D%3D"/>
    <hyperlink ref="V285" r:id="rId278" display="https://www.google.com/maps/place/14%C2%B046'48.2%22S+44%C2%B012'34.0%22W/@-14.7799615,-44.2096501,78m/data=!3m1!1e3!4m4!3m3!8m2!3d-14.7800501!4d-44.2094305?entry=ttu&amp;g_ep=EgoyMDI2MDgxOS4wIKXMDSoASAFQAw%3D%3D"/>
    <hyperlink ref="V286" r:id="rId279" display="https://www.google.com/maps/place/14%C2%B053'57.2%22S+44%C2%B016'06.5%22W/@-14.8992325,-44.2691068,263m/data=!3m2!1e3!4b1!4m4!3m3!8m2!3d-14.8992338!4d-44.2684631?entry=ttu&amp;g_ep=EgoyMDI2MDgxNy4wIKXMDSoASAFQAw%3D%3D"/>
    <hyperlink ref="V287" r:id="rId280" display="https://www.google.com/maps/place/UBS+Unidade+De+Saude+P%C3%B3lo+Sumare+3/@-14.8931761,-44.3081724,16805m/data=!3m1!1e3!4m10!1m2!2m1!1sUBSI+ALDEIA+SUMARE+III!3m6!1s0x756fb746fdd316b:0xb8d03ad44673168f!8m2!3d-14.9439034!4d-44.2815757!15sChZVQlNJIEFMREVJQSBTVU1BUkUgSUlJkgETZ292ZXJubWVudF9ob3NwaXRhbOABAA!16s%2Fg%2F11gfc6w4q1?entry=ttu&amp;g_ep=EgoyMDI2MDgxMS4wIKXMDSoASAFQAw%3D%3D"/>
    <hyperlink ref="V288" r:id="rId281" display="https://www.google.com/maps/place/14%C2%B053'01.4%22S+44%C2%B004'53.3%22W/@-14.8835205,-44.08221,263m/data=!3m1!1e3!4m4!3m3!8m2!3d-14.8837111!4d-44.0814778?entry=ttu&amp;g_ep=EgoyMDI2MDgxNy4wIKXMDSoASAFQAw%3D%3D"/>
    <hyperlink ref="V289" r:id="rId282" display="https://www.google.com/maps/@-17.8712374,-41.5129291,3a,59.4y,82.4h,94.56t/data=!3m7!1e1!3m5!1sxt3NsiQ1zzbAOpUani4ZBQ!2e0!6shttps:%2F%2Fstreetviewpixels-pa.googleapis.com%2Fv1%2Fthumbnail%3Fcb_client%3Dmaps_sv.tactile%26w%3D900%26h%3D600%26pitch%3D-4.5570021562647725%26panoid%3Dxt3NsiQ1zzbAOpUani4ZBQ%26yaw%3D82.40292905260809!7i16384!8i8192?entry=ttu&amp;g_ep=EgoyMDI2MDcyMi4wIKXMDSoASAFQAw%3D%3D"/>
    <hyperlink ref="V290" r:id="rId283" display="https://www.google.com/maps/place/17%C2%B034'06.3%22S+41%C2%B016'09.3%22W/@-17.5684095,-41.2701572,518m/data=!3m2!1e3!4b1!4m4!3m3!8m2!3d-17.5684113!4d-41.2692468?entry=ttu&amp;g_ep=EgoyMDI2MDgyMy4wIKXMDSoASAFQAw%3D%3D"/>
    <hyperlink ref="V291" r:id="rId284" display="https://www.google.com/maps/place/15%C2%B000'22.5%22S+44%C2%B020'22.3%22W/@-15.0062357,-44.3401793,262m/data=!3m2!1e3!4b1!4m4!3m3!8m2!3d-15.006237!4d-44.3395356?entry=ttu&amp;g_ep=EgoyMDI2MDgxNy4wIKXMDSoASAFQAw%3D%3D"/>
    <hyperlink ref="V292" r:id="rId285" display="https://www.google.com/maps/place/Posto+De+Sa%C3%BAde+Aldeia+%C3%81gua+Boa+Minas+Gerais+Brasil/@-16.8909072,-40.6115153,214m/data=!3m1!1e3!4m15!1m8!3m7!1s0x74a54d29794a4a5:0x15e4d0d2e6bd1e5a!2sAldeia+dos+Machacalis+-+Santa+Helena+de+Minas,+MG,+39874-000!3b1!8m2!3d-16.8913192!4d-40.6163742!16s%2Fg%2F1tjyttcf!3m5!1s0x74a54e6f5f51aef:0x6a623bd653a77470!8m2!3d-16.8904766!4d-40.6107981!16s%2Fg%2F11f0wf3tc6?entry=ttu&amp;g_ep=EgoyMDI2MDcyOC4wIKXMDSoASAFQAw%3D%3D"/>
    <hyperlink ref="V293" r:id="rId286" display="https://www.google.com/maps/place/R.+Jos%C3%A9+Bonif%C3%A1cio,+2751,+Amambai+-+MS,+79990-000/@-23.1043601,-55.2335619,478a,51.6y,71.94h,93.1t/data=!3m7!1e1!3m5!1sxEi5SbTVsD-WHoaga_1NEw!2e0!6shttps:%2F%2Fstreetviewpixels-pa.googleapis.com%2Fv1%2Fthumbnail%3Fcb_client%3Dmaps_sv.tactile%26w%3D900%26h%3D600%26pitch%3D-3.0966764587130626%26panoid%3DxEi5SbTVsD-WHoaga_1NEw%26yaw%3D71.93887897427724!7i16384!8i8192!4m15!1m8!3m7!1s0x948a1151dafde737:0xbf083d36bfebedee!2sR.+Jos%C3%A9+Bonif%C3%A1cio,+2751,+Amambai+-+MS,+79990-000!3b1!8m2!3d-23.1042915!4d-55.2333654!16s%2Fg%2F11c5jrvp62!3m5!1s0x948a1151dafde737:0xbf083d36bfebedee!8m2!3d-23.1042915!4d-55.2333654!16s%2Fg%2F11c5jrvp62?entry=ttu&amp;g_ep=EgoyMDI2MDgxMC4wIKXMDSoASAFQAw%3D%3D"/>
    <hyperlink ref="V294" r:id="rId287" display="https://maps.app.goo.gl/5B4QzpbejXpf8djz6"/>
    <hyperlink ref="V295" r:id="rId288" display="https://maps.app.goo.gl/3BZhX22cLB3rhxiu7"/>
    <hyperlink ref="V296" r:id="rId289" display="https://maps.app.goo.gl/P69Y42VZe3NQbizTA"/>
    <hyperlink ref="V297" r:id="rId290" display="https://www.google.com/maps/place/R.+Manoel+de+Pinho,+402+-+Bodoquena,+MS,+79390-000/@-20.5494666,-56.6738723,79m/data=!3m1!1e3!4m15!1m8!3m7!1s0x947c1deb4aeb10b7:0xdf1d6f291748953c!2sR.+Manoel+de+Pinho,+402+-+Bodoquena,+MS,+79390-000!3b1!8m2!3d-20.549411!4d-56.6737313!16s%2Fg%2F11tjqjn690!3m5!1s0x947c1deb4aeb10b7:0xdf1d6f291748953c!8m2!3d-20.549411!4d-56.6737313!16s%2Fg%2F11tjqjn690?entry=ttu&amp;g_ep=EgoyMDI2MDgxMC4wIKXMDSoASAFQAw%3D%3D"/>
    <hyperlink ref="V298" r:id="rId291" display="https://maps.app.goo.gl/3mYbgRng86jUm3Z16"/>
    <hyperlink ref="V299" r:id="rId292" display="https://www.google.com/maps?q=-21.248522222222224,-52.13355277777778"/>
    <hyperlink ref="V300" r:id="rId293" display="https://maps.app.goo.gl/wx5NE2RMnA84qVyw9"/>
    <hyperlink ref="V301" r:id="rId294" display="https://maps.app.goo.gl/8EQwPRuubn1fGay27"/>
    <hyperlink ref="V302" r:id="rId295" display="https://maps.app.goo.gl/MxqCsPf1J4hWQR9T9"/>
    <hyperlink ref="V303" r:id="rId296" display="https://www.google.com/maps/place/Sesai+Polo+Corumb%C3%A1/@-19.0031352,-57.648583,171m/data=!3m1!1e3!4m6!3m5!1s0x9387a1be6ef969cd:0x8bc8cca29910cf20!8m2!3d-19.0031166!4d-57.6482726!16s%2Fg%2F11ls_fs8xd?entry=ttu&amp;g_ep=EgoyMDI2MDcyNy4wIKXMDSoASAFQAw%3D%3D"/>
    <hyperlink ref="V304" r:id="rId297" display="https://maps.app.goo.gl/ftz7cxaFdKTztwq76"/>
    <hyperlink ref="V305" r:id="rId298" display="google.com/maps/place/Casa+da+Saúde+Indigena/@-22.2134716,-54.8014031,110m/data=!3m1!1e3!4m6!3m5!1s0x9489a9cecf18ec4d:0xdfc5b2c2703350b2!8m2!3d-22.2134238!4d-54.8011152!16s%2Fg%2F1ydnpx34z?entry=tts&amp;g_ep=EgoyMDI2MDgxOS4wIPu8ASoASAFQAw%3D%3D&amp;skid=2af3e540-805e-4270-8a0c-8789307787dc"/>
    <hyperlink ref="V306" r:id="rId299" display="https://www.google.com/maps/place/Polo+Base+Dourados/@-22.2204251,-54.8274683,1257m/data=!3m1!1e3!4m14!1m7!3m6!1s0x9489a82fc4b24d33:0x55ae30e7280a6cd2!2sPolo+Base+Dourados!8m2!3d-22.220334!4d-54.8249635!16s%2Fg%2F11f57kw9qd!3m5!1s0x9489a82fc4b24d33:0x55ae30e7280a6cd2!8m2!3d-22.220334!4d-54.8249635!16s%2Fg%2F11f57kw9qd?entry=ttu&amp;g_ep=EgoyMDI2MDgxMC4wIKXMDSoASAFQAw%3D%3D"/>
    <hyperlink ref="V307" r:id="rId300" display="https://maps.app.goo.gl/bipHNxHQ9UQCK1WZ6"/>
    <hyperlink ref="V308" r:id="rId301" display="https://maps.app.goo.gl/aDwrS2p5z3cBsc489"/>
    <hyperlink ref="V309" r:id="rId302" display="https://www.google.com/maps/place/21%C2%B009'35.5%22S+55%C2%B049'53.5%22W/@-21.1598526,-55.8321761,317m/data=!3m2!1e3!4b1!4m4!3m3!8m2!3d-21.1598526!4d-55.8315324?entry=ttu&amp;g_ep=EgoyMDI2MDgxOS4wIKXMDSoASAFQAw%3D%3D"/>
    <hyperlink ref="V310" r:id="rId303" display="https://www.google.com/maps/place/23%C2%B053'16.6%22S+55%C2%B025'45.0%22W/@-23.8879499,-55.4298141,310m/data=!3m2!1e3!4b1!4m4!3m3!8m2!3d-23.8879499!4d-55.4291704?entry=ttu&amp;g_ep=EgoyMDI2MDgxOS4wIKXMDSoASAFQAw%3D%3D"/>
    <hyperlink ref="V312" r:id="rId304" display="https://www.google.com/maps/place/R.+Santa+Catarina,+1117+-+Centro,+Sidrol%C3%A2ndia+-+MS,+79170-000/@-20.9325877,-54.961985,79m/data=!3m1!1e3!4m6!3m5!1s0x9487a580af493f29:0xc0c4a72d17260700!8m2!3d-20.932706!4d-54.9617344!16s%2Fg%2F11w2172kvz?entry=ttu&amp;g_ep=EgoyMDI2MDgxMC4wIKXMDSoASAFQAw%3D%3D"/>
    <hyperlink ref="V313" r:id="rId305" display="https://maps.app.goo.gl/DNccp6UbW1WmKaAM7"/>
    <hyperlink ref="V314" r:id="rId306" display="https://www.google.com/maps/place/10%C2%B038'45.1%22S+51%C2%B034'30.8%22W/@-10.6458611,-51.5752222,1108m/data=!3m2!1e3!4b1!4m4!3m3!8m2!3d-10.6458611!4d-51.5752222?hl=pt-BR&amp;entry=ttu&amp;g_ep=EgoyMDI2MDgyNS4wIKXMDSoASAFQAw%3D%3D"/>
    <hyperlink ref="V315" r:id="rId307" display="https://www.google.com/maps/place/10%C2%B028'09.1%22S+50%C2%B030'39.3%22W/@-10.4695772,-50.5105818,659m/data=!3m1!1e3!4m4!3m3!8m2!3d-10.4691944!4d-50.5109167?hl=pt-BR&amp;entry=ttu&amp;g_ep=EgoyMDI2MDgyNC4wIKXMDSoASAFQAw%3D%3D"/>
    <hyperlink ref="V316" r:id="rId308" display="google.com/maps/place/DSEI+ARAGUAIA/data=!4m7!3m6!1s0x93167d007a3a5183:0x7b2b9e2bbc82168f!8m2!3d-11.6162307!4d-50.6630425!16s%2Fg%2F11z1g_3y29!19sChIJg1E6egB9FpMRjxaCvCueK3s?entry=tts&amp;g_ep=EgoyMDI2MDgyNC4wIPu8ASoASAFQAw%3D%3D&amp;skid=12c135a1-46cf-485b-bec2-848c68743d99"/>
    <hyperlink ref="V317" r:id="rId309" display="https://www.google.com/maps?q=-11.616055555555555,-50.66209444444444"/>
    <hyperlink ref="V318" r:id="rId310" display="https://www.google.com/maps?q=-13.64225,-58.288694444444445"/>
    <hyperlink ref="V319" r:id="rId311" display="https://www.google.com/maps/place/CASAI%2FPOLO+BRASNORTE/@-12.1242897,-57.9996568,147m/data=!3m1!1e3!4m6!3m5!1s0x93a51f001a9cd973:0x7a3e18011cf82806!8m2!3d-12.1242456!4d-57.9994729!16s%2Fg%2F11nbnndp70?entry=ttu&amp;g_ep=EgoyMDI2MDcyNi4wIKXMDSoASAFQAw%3D%3D"/>
    <hyperlink ref="V320" r:id="rId312" display="https://www.google.com/maps/place/CASAI%2FPOLO+BRASNORTE/@-12.1242897,-57.9996568,177m/data=!3m1!1e3!4m6!3m5!1s0x93a51f001a9cd973:0x7a3e18011cf82806!8m2!3d-12.1242456!4d-57.9994729!16s%2Fg%2F11nbnndp70?entry=ttu&amp;g_ep=EgoyMDI2MDcyNi4wIKXMDSoASAFQAw%3D%3D"/>
    <hyperlink ref="V321" r:id="rId313" display="https://www.google.com/maps?q=-16.238947222222222,-59.448766666666664"/>
    <hyperlink ref="V322" r:id="rId314" display="https://www.google.com/maps/place/R.+Maranh%C3%A3o,+229+-+Jardim+Mato+Grosso,+Comodoro+-+MT,+78310-000/@-13.6574703,-59.7796964,528m/data=!3m1!1e3!4m6!3m5!1s0x93bc2bc696dec045:0x977bace05a14508f!8m2!3d-13.6578694!4d-59.7793078!16s%2Fg%2F11jshwr58h?entry=ttu&amp;g_ep=EgoyMDI2MDcyOS4wIKXMDSoASAFQAw%3D%3D"/>
    <hyperlink ref="V323" r:id="rId315" display="https://www.google.com/maps/place/DSEI+distrito+sanit%C3%A1rio+especial+ind%C3%ADgena/@-15.5972716,-56.1051281,87m/data=!3m1!1e3!4m15!1m8!3m7!1s0x939db18dd7f75bc3:0xec096f4293cb8c65!2sR.+Rui+Barbosa,+282+-+Goiabeiras,+Cuiab%C3%A1+-+MT,+78032-040!3b1!8m2!3d-15.5971914!4d-56.1051808!16s%2Fg%2F11s8drqxj9!3m5!1s0x939db18dda3d0b85:0xa0c82a94c58a3c65!8m2!3d-15.5971799!4d-56.1051399!16s%2Fg%2F1yg57szy1?entry=ttu&amp;g_ep=EgoyMDI2MDcyNi4wIKXMDSoASAFQAw%3D%3D"/>
    <hyperlink ref="V324" r:id="rId316" display="https://www.google.com/maps/place/15%C2%B041'05.2%22S+56%C2%B004'22.9%22W/@-15.6847882,-56.0736711,262m/data=!3m2!1e3!4b1!4m4!3m3!8m2!3d-15.6847895!4d-56.0730274?entry=ttu&amp;g_ep=EgoyMDI2MDgyMy4wIKXMDSoASAFQAw%3D%3D"/>
    <hyperlink ref="V325" r:id="rId317" display="https://www.google.com/maps/place/DSEI+distrito+sanit%C3%A1rio+especial+ind%C3%ADgena/@-15.5972716,-56.1051281,87m/data=!3m1!1e3!4m15!1m8!3m7!1s0x939db18dd7f75bc3:0xec096f4293cb8c65!2sR.+Rui+Barbosa,+282+-+Goiabeiras,+Cuiab%C3%A1+-+MT,+78032-040!3b1!8m2!3d-15.5971914!4d-56.1051808!16s%2Fg%2F11s8drqxj9!3m5!1s0x939db18dda3d0b85:0xa0c82a94c58a3c65!8m2!3d-15.5971799!4d-56.1051399!16s%2Fg%2F1yg57szy1?entry=ttu&amp;g_ep=EgoyMDI2MDcyNi4wIKXMDSoASAFQAw%3D%3D"/>
    <hyperlink ref="V326" r:id="rId318" display="https://www.google.com/maps/place/15%C2%B033'00.3%22S+53%C2%B004'51.8%22W/@-15.5500792,-53.0817057,262m/data=!3m2!1e3!4b1!4m4!3m3!8m2!3d-15.5500805!4d-53.081062?entry=ttu&amp;g_ep=EgoyMDI2MDgyMy4wIKXMDSoASAFQAw%3D%3D"/>
    <hyperlink ref="V327" r:id="rId319" display="https://www.google.com/maps/place/14%C2%B019'01.8%22S+54%C2%B040'58.1%22W/@-14.3171668,-54.683875,527m/data=!3m2!1e3!4b1!4m4!3m3!8m2!3d-14.317169!4d-54.6827924?entry=ttu&amp;g_ep=EgoyMDI2MDgyMy4wIKXMDSoASAFQAw%3D%3D"/>
    <hyperlink ref="V328" r:id="rId320" display="https://www.google.com/maps?q=-14.381263888888888,-58.23611944444445"/>
    <hyperlink ref="V329" r:id="rId321" display="https://www.google.com/maps/place/16%C2%B028'45.7%22S+54%C2%B034'26.4%22W/@-16.4793613,-54.5749167,521m/data=!3m2!1e3!4b1!4m4!3m3!8m2!3d-16.4793631!4d-54.5740063?entry=ttu&amp;g_ep=EgoyMDI2MDgyMy4wIKXMDSoASAFQAw%3D%3D"/>
    <hyperlink ref="V330" r:id="rId322" display="https://www.google.com/maps/place/16%C2%B028'45.7%22S+54%C2%B034'26.4%22W/@-16.4793613,-54.5749167,521m/data=!3m2!1e3!4b1!4m4!3m3!8m2!3d-16.4793631!4d-54.5740063?entry=ttu&amp;g_ep=EgoyMDI2MDgyMy4wIKXMDSoASAFQAw%3D%3D"/>
    <hyperlink ref="V331" r:id="rId323" display="https://maps.app.goo.gl/mYFe2TV4cRgjZBHx9"/>
    <hyperlink ref="V332" r:id="rId324" display="https://www.google.com/maps/place/Polo+Base+Administrativa+de+Tangar%C3%A1+da+serra/@-14.6059399,-57.4722365,111m/data=!3m1!1e3!4m14!1m7!3m6!1s0x9398fb48f7f8548f:0xeaedcd6c59b663fc!2sCasa+De+Sa%C3%BAde+Ind%C3%ADgena+-+CASAI!8m2!3d-14.6058517!4d-57.4719177!16s%2Fg%2F11g6qvnx9x!3m5!1s0x9398fb005c11823d:0x76e8a7c96b78850!8m2!3d-14.6056099!4d-57.4720728!16s%2Fg%2F11y5yjthy_?entry=ttu&amp;g_ep=EgoyMDI2MDcyNi4wIKXMDSoASAFQAw%3D%3D"/>
    <hyperlink ref="V333" r:id="rId325" display="https://www.google.com/maps/place/14%C2%B031'56.4%22S+59%C2%B003'34.1%22W/@-14.5323075,-59.0600817,313m/data=!3m1!1e3!4m4!3m3!8m2!3d-14.532339!4d-59.0594725?entry=ttu&amp;g_ep=EgoyMDI2MDgyMy4wIKXMDSoASAFQAw%3D%3D"/>
    <hyperlink ref="V334" r:id="rId326" display="https://www.google.com/maps/place/Distrito+Sanit%C3%A1rio+Especial+Ind%C3%ADgena+Kaiapo+do+Mato+Grosso/@-10.813406,-55.461072,1107m/data=!3m2!1e3!4b1!4m6!3m5!1s0x930789bc5f769559:0x8c28d3bef95c6cf4!8m2!3d-10.813406!4d-55.461072!16s%2Fg%2F11hf8_yhp4?entry=ttu&amp;g_ep=EgoyMDI2MDgyNS4wIKXMDSoASAFQAw%3D%3D"/>
    <hyperlink ref="V335" r:id="rId327" display="https://www.google.com/maps/place/R.+Afonso+V+Bonilha,+1011+-+Centro+Antigo,+Peixoto+de+Azevedo+-+MT,+78530-000/@-10.2418049,-54.998858,1109m/data=!3m2!1e3!4b1!4m6!3m5!1s0x930717d610982493:0xf73630595fe1debf!8m2!3d-10.2418049!4d-54.998858!16s%2Fg%2F11f3n3l94m?entry=ttu&amp;g_ep=EgoyMDI2MDgyNS4wIKXMDSoASAFQAw%3D%3D"/>
    <hyperlink ref="V336" r:id="rId328" display="google.com/maps/place/Distrito+Sanitário+Especial+Indígena+Kaiapo+do+Mato+Grosso/data=!4m7!3m6!1s0x930789bc5f769559:0x8c28d3bef95c6cf4!8m2!3d-10.813406!4d-55.461072!16s%2Fg%2F11hf8_yhp4!19sChIJWZV2X7yJB5MR9Gxc-b7TKIw?entry=tts&amp;g_ep=EgoyMDI2MDgxOS4wIPu8ASoASAFQAw%3D%3D&amp;skid=2aa483a0-7495-4655-9a46-5c3fab0ba703"/>
    <hyperlink ref="V337" r:id="rId329" display="https://www.google.com/maps/place/11%C2%B013'58.2%22S+57%C2%B030'37.6%22W/@-11.2332816,-57.5114055,1315m/data=!3m1!1e3!4m4!3m3!8m2!3d-11.2328333!4d-57.5104444?entry=ttu&amp;g_ep=EgoyMDI2MDgyNS4wIKXMDSoASAFQAw%3D%3D"/>
    <hyperlink ref="V338" r:id="rId330" display="https://www.google.com/maps/place/11%C2%B013'58.2%22S+57%C2%B030'37.6%22W/@-11.2332816,-57.5114055,1315m/data=!3m1!1e3!4m4!3m3!8m2!3d-11.2328333!4d-57.5104444?entry=ttu&amp;g_ep=EgoyMDI2MDgyNS4wIKXMDSoASAFQAw%3D%3D"/>
    <hyperlink ref="V339" r:id="rId331" display="https://www.google.com/maps/place/R.+Afonso+V+Bonilha,+1011+-+Centro+Antigo,+Peixoto+de+Azevedo+-+MT,+78530-000/@-10.2418049,-54.998858,1109m/data=!3m2!1e3!4b1!4m6!3m5!1s0x930717d610982493:0xf73630595fe1debf!8m2!3d-10.2418049!4d-54.998858!16s%2Fg%2F11f3n3l94m?entry=ttu&amp;g_ep=EgoyMDI2MDgyNS4wIKXMDSoASAFQAw%3D%3D"/>
    <hyperlink ref="V340" r:id="rId332" display="https://www.google.com/maps/place/R.+Afonso+V+Bonilha,+1011+-+Centro+Antigo,+Peixoto+de+Azevedo+-+MT,+78530-000/@-10.2418049,-54.998858,1109m/data=!3m2!1e3!4b1!4m6!3m5!1s0x930717d610982493:0xf73630595fe1debf!8m2!3d-10.2418049!4d-54.998858!16s%2Fg%2F11f3n3l94m?entry=ttu&amp;g_ep=EgoyMDI2MDgyNS4wIKXMDSoASAFQAw%3D%3D"/>
    <hyperlink ref="V341" r:id="rId333" display="https://www.google.com/maps/place/10%C2%B010'11.3%22S+59%C2%B027'26.4%22W/@-10.1698065,-59.4574369,3a,75y,92.44h,90.1t/data=!3m7!1e1!3m5!1sv3E8WPHv_VUjMex79QlpmQ!2e0!6shttps:%2F%2Fstreetviewpixels-pa.googleapis.com%2Fv1%2Fthumbnail%3Fcb_client%3Dmaps_sv.tactile%26w%3D900%26h%3D600%26pitch%3D-0.09554331935979121%26panoid%3Dv3E8WPHv_VUjMex79QlpmQ%26yaw%3D92.436295!7i16384!8i8192!4m4!3m3!8m2!3d-10.169812!4d-59.457321?entry=ttu&amp;g_ep=EgoyMDI2MDgwNS4xIKXMDSoASAFQAw%3D%3D"/>
    <hyperlink ref="V342" r:id="rId334" display="https://www.google.com/maps/place//@-11.4427299,-58.783884,224m/data=!3m1!1e3!4m6!1m5!3m4!2zMTHCsDI2JzMzLjEiUyA1OMKwNDcnMDAuNiJX!8m2!3d-11.4425285!4d-58.7834859?entry=ttu&amp;g_ep=EgoyMDI2MDgxMi4wIKXMDSoASAFQAw%3D%3D"/>
    <hyperlink ref="V343" r:id="rId335" display="https://www.google.com/maps/place/DSEI+Xavante+-+Distrito+Sanit%C3%A1rio+Especial+Ind%C3%ADgena+Xavante/data=!4m2!3m1!19sChIJgWYx7yVvZZMRtP4tHZVt8EY"/>
    <hyperlink ref="V344" r:id="rId336" display="https://maps.app.goo.gl/NUL2ZHbwuobZ4T2X7"/>
    <hyperlink ref="V345" r:id="rId337" display="https://www.google.com/maps/place/CASAI+DE+CAMPIN%C3%81POLIS/@-14.5442121,-52.8061611,17z/data=!4m14!1m7!3m6!1s0x93720362689322e7:0x17b499347a17994a!2sCASAI+DE+CAMPIN%C3%81POLIS!8m2!3d-14.5442173!4d-52.8035862!16s%2Fg%2F11j00p3d58!3m5!1s0x93720362689322e7:0x17b499347a17994a!8m2!3d-14.5442173!4d-52.8035862!16s%2Fg%2F11j00p3d58?entry=ttu&amp;g_ep=EgoyMDI2MDcxNS4wIKXMDSoASAFQAw%3D%3D"/>
    <hyperlink ref="V346" r:id="rId338" display="https://www.google.com/maps/place/14%C2%B032'37.6%22S+52%C2%B048'11.8%22W/@-14.5437767,-52.8034106,50m/data=!3m1!1e3!4m4!3m3!8m2!3d-14.5437778!4d-52.8032778?entry=ttu&amp;g_ep=EgoyMDI2MDgwNS4xIKXMDSoASAFQAw%3D%3D"/>
    <hyperlink ref="V347" r:id="rId339" display="https://www.google.com/maps/place/11%C2%B053'52.8%22S+51%C2%B040'58.5%22W/@-11.8979101,-51.6831782,102m/data=!3m1!1e3!4m4!3m3!8m2!3d-11.897986!4d-51.682922?entry=ttu&amp;g_ep=EgoyMDI2MDgwNS4xIKXMDSoASAFQAw%3D%3D"/>
    <hyperlink ref="V348" r:id="rId340" display="https://www.google.com/maps/place/14%C2%B005'38.7%22S+54%C2%B003'00.4%22W/@-14.0940877,-54.0507467,273m/data=!3m2!1e3!4b1!4m4!3m3!8m2!3d-14.094089!4d-54.050103?entry=ttu&amp;g_ep=EgoyMDI2MDgwNS4xIKXMDSoASAFQAw%3D%3D"/>
    <hyperlink ref="V349" r:id="rId341" display="https://www.google.com/maps/place/15%C2%B038'49.7%22S+53%C2%B054'20.8%22W/@-15.6472164,-53.9059956,42m/data=!3m1!1e3!4m4!3m3!8m2!3d-15.64715!4d-53.905789?entry=ttu&amp;g_ep=EgoyMDI2MDgwNS4xIKXMDSoASAFQAw%3D%3D"/>
    <hyperlink ref="V350" r:id="rId342" display="https://www.google.com/maps/place/15%C2%B022'37.5%22S+52%C2%B054'11.6%22W/@-15.3770516,-52.9032523,42m/data=!3m1!1e3!4m4!3m3!8m2!3d-15.377086!4d-52.903214?entry=ttu&amp;g_ep=EgoyMDI2MDgwNS4xIKXMDSoASAFQAw%3D%3D"/>
    <hyperlink ref="V351" r:id="rId343" display="https://www.google.com/maps/place/Polo+Base+de+%C3%81gua+Boa/@-14.0549789,-52.1573112,42m/data=!3m1!1e3!4m12!1m5!3m4!2zMTTCsDAzJzE3LjUiUyA1MsKwMDknMjYuNCJX!8m2!3d-14.0548722!4d-52.1573278!3m5!1s0x936db7003cc01099:0x4d9bb0e227c4a37d!8m2!3d-14.0548448!4d-52.1572779!16s%2Fg%2F11lzmncz21?entry=ttu&amp;g_ep=EgoyMDI2MDgwNS4xIKXMDSoASAFQAw%3D%3D"/>
    <hyperlink ref="V352" r:id="rId344" display="https://www.google.com/maps/place/Av.+Mato+Grosso,+Canarana+-+MT,+78640-000/@-13.5501492,-52.2746219,264m/data=!3m1!1e3!4m6!3m5!1s0x936d167ef4c1b2fd:0x13ebb506cb464794!8m2!3d-13.5559659!4d-52.272882!16s%2Fg%2F1ptyj7qsn?entry=ttu&amp;g_ep=EgoyMDI2MDgxNy4wIKXMDSoASAFQAw%3D%3D"/>
    <hyperlink ref="V353" r:id="rId345" display="https://www.google.com/maps/place/13%C2%B032'43.3%22S+52%C2%B016'37.8%22W/@-13.5453768,-52.277938,374m/data=!3m1!1e3!4m4!3m3!8m2!3d-13.5453539!4d-52.2771621?entry=ttu&amp;g_ep=EgoyMDI2MDgxNy4wIKXMDSoASAFQAw%3D%3D"/>
    <hyperlink ref="V354" r:id="rId346" display="https://www.google.com/maps/place/11%C2%B011'54.6%22S+53%C2%B014'10.9%22W/@-11.1984992,-53.2389209,1066m/data=!3m2!1e3!4b1!4m4!3m3!8m2!3d-11.1985045!4d-53.236346?entry=ttu&amp;g_ep=EgoyMDI2MDgxNy4wIKXMDSoASAFQAw%3D%3D"/>
    <hyperlink ref="V355" r:id="rId347" display="https://maps.app.goo.gl/o85bBSydfReQqhb88"/>
    <hyperlink ref="V356" r:id="rId348" display="https://maps.app.goo.gl/wvwJpa3t2YhFcvxRA"/>
    <hyperlink ref="V357" r:id="rId349" display="https://maps.app.goo.gl/UHvtwA61mjkwpCmb9"/>
    <hyperlink ref="V358" r:id="rId350" display="https://maps.app.goo.gl/PXFqmsJwQ3m7Awga6"/>
    <hyperlink ref="V359" r:id="rId351" display="https://www.google.com/maps/place/Ee+Indigena+Central+Leonardo+Villas+Boas/@-12.2005599,-53.3784193,354m/data=!3m1!1e3!4m9!1m2!2m1!1sUNIDADE+BASICA+DE+SAUDE+POLO+LEONARDO+MT!3m5!1s0x930dd5430feddce5:0xefb5c4bab8a778a9!8m2!3d-12.1998519!4d-53.378028!16s%2Fg%2F11g0vzktfw?entry=ttu&amp;g_ep=EgoyMDI2MDgwMi4wIKXMDSoASAFQAw%3D%3D"/>
    <hyperlink ref="V360" r:id="rId352" display="https://www.google.com/maps/place/11%C2%B044'38.5%22S+53%C2%B036'41.8%22W/@-11.7441731,-53.6127488,224m/data=!3m1!1e3!4m4!3m3!8m2!3d-11.7440248!4d-53.6116138?entry=ttu&amp;g_ep=EgoyMDI2MDgxNy4wIKXMDSoASAFQAw%3D%3D"/>
    <hyperlink ref="V361" r:id="rId353" display="https://maps.app.goo.gl/PaHJ2PtB3wQxFvFVA"/>
    <hyperlink ref="V362" r:id="rId354" display="https://maps.app.goo.gl/cYDhbjj7WttQjJ2z6"/>
    <hyperlink ref="V363" r:id="rId355" display="https://www.google.com/maps/place/11%C2%B015'17.0%22S+53%C2%B045'30.4%22W/@-11.2547173,-53.7584179,94m/data=!3m1!1e3!4m4!3m3!8m2!3d-11.2547285!4d-53.7584351?entry=ttu&amp;g_ep=EgoyMDI2MDgxNy4wIKXMDSoASAFQAw%3D%3D"/>
    <hyperlink ref="V364" r:id="rId356" display="https://maps.app.goo.gl/hZTx4vrFjUu69WcX6"/>
    <hyperlink ref="V365" r:id="rId357" display="https://maps.app.goo.gl/PJi1pW31dr5HgETw7"/>
    <hyperlink ref="V366" r:id="rId358" display="https://maps.app.goo.gl/D37u1QWmuGJxTLfh8"/>
    <hyperlink ref="V367" r:id="rId359" display="https://www.google.com.br/maps/place/5%C2%B033'22.4%22S+52%C2%B040'23.2%22W/@-5.55622,-52.673113,1122m/data=!3m2!1e3!4b1!4m4!3m3!8m2!3d-5.55622!4d-52.673113?entry=ttu&amp;g_ep=EgoyMDI2MDkwMi4wIKXMDSoASAFQAw%3D%3D"/>
    <hyperlink ref="V368" r:id="rId360" display="https://maps.app.goo.gl/6qHVRewo9zcb1iyj7"/>
    <hyperlink ref="V369" r:id="rId361" display="https://www.google.com.br/maps/search/-4.106806,+-53.375191?entry=tts&amp;g_ep=EgoyMDI2MDkwMi4wIPu8ASoASAFQAw%3D%3D&amp;skid=e9cbfe2d-fb27-4379-ac50-6ff7ad78c69a"/>
    <hyperlink ref="V370" r:id="rId362" display="https://maps.app.goo.gl/Efmx25moNN2SgFtWA"/>
    <hyperlink ref="V371" r:id="rId363" display="https://www.google.com.br/maps/place/4%C2%B034'04.8%22S+52%C2%B038'10.6%22W/@-4.5712158,-52.6406626,3189m/data=!3m1!1e3!4m4!3m3!8m2!3d-4.567991!4d-52.636288?entry=ttu&amp;g_ep=EgoyMDI2MDkwMi4wIKXMDSoASAFQAw%3D%3D"/>
    <hyperlink ref="V372" r:id="rId364" display="https://www.google.com/maps/place/1%C2%B013'02.3%22N+54%C2%B039'28.4%22W/@1.2173156,-54.6600592,1087m/data=!3m2!1e3!4b1!4m4!3m3!8m2!3d1.2173111!4d-54.657894?entry=ttu&amp;g_ep=EgoyMDI2MDgxOS4wIKXMDSoASAFQAw%3D%3D"/>
    <hyperlink ref="V373" r:id="rId365" display="https://www.google.com/maps/place/2%C2%B013'51.9%22N+55%C2%B057'40.5%22W/@2.2308675,-55.9614197,161m/data=!3m1!1e3!4m4!3m3!8m2!3d2.2310935!4d-55.9612408?entry=ttu&amp;g_ep=EgoyMDI2MDgxOS4wIKXMDSoASAFQAw%3D%3D"/>
    <hyperlink ref="V374" r:id="rId366" display="https://maps.app.goo.gl/EQkT5RHxKsiFjpV79"/>
    <hyperlink ref="V375" r:id="rId367" display="https://maps.app.goo.gl/FTZQcLHmJ7EZcfqM9"/>
    <hyperlink ref="V376" r:id="rId368" display="https://maps.app.goo.gl/As59pXocJFM6yr7UA"/>
    <hyperlink ref="V377" r:id="rId369" display="https://maps.app.goo.gl/mD5pYQTjbV1wKLMS8"/>
    <hyperlink ref="V378" r:id="rId370" display="https://www.google.com/maps/place/SESAI-+SECRETARIA+DE+SA%C3%9ADE+IND%C3%8DGENA+POLO+MARAB%C3%81/@-5.3472367,-49.1069671,84m/data=!3m1!1e3!4m12!1m5!3m4!2zNcKwMjAnNDkuNCJTIDQ5wrAwNicyNC41Ilc!8m2!3d-5.3470583!4d-49.106794!3m5!1s0x92c3a17b6a1b622f:0xf62217e5ce95ca2e!8m2!3d-5.3471712!4d-49.1067755!16s%2Fg%2F11jtyx0qbm?entry=ttu&amp;g_ep=EgoyMDI2MDgxMC4wIKXMDSoASAFQAw%3D%3D"/>
    <hyperlink ref="V379" r:id="rId371" display="https://maps.app.goo.gl/PLsm8NyWK2GmRSuQ6"/>
    <hyperlink ref="V380" r:id="rId372" display="https://maps.app.goo.gl/NnW7sYTxuVbb87LQ9"/>
    <hyperlink ref="V381" r:id="rId373" display="https://maps.app.goo.gl/PyvJizZ2nSXrBGYZ6"/>
    <hyperlink ref="V382" r:id="rId374" display="https://www.google.com/maps/place/Secretaria+Especial+de+Sa%C3%BAde+Ind%C3%ADgena+-+Polo+Base+Paragominas/@-2.9932018,-47.3529482,90m/data=!3m1!1e3!4m14!1m7!3m6!1s0x92b75df4f0d0728f:0xb611091ba6dff73a!2sSecretaria+Especial+de+Sa%C3%BAde+Ind%C3%ADgena+-+Polo+Base+Paragominas!8m2!3d-2.9931928!4d-47.3531827!16s%2Fg%2F11kn6v8scs!3m5!1s0x92b75df4f0d0728f:0xb611091ba6dff73a!8m2!3d-2.9931928!4d-47.3531827!16s%2Fg%2F11kn6v8scs?entry=ttu&amp;g_ep=EgoyMDI2MDgwNC4wIKXMDSoASAFQAw%3D%3D"/>
    <hyperlink ref="V383" r:id="rId375" display="https://maps.app.goo.gl/A2D4pgAATQtH3AE88"/>
    <hyperlink ref="V384" r:id="rId376" display="https://maps.app.goo.gl/orNtnxcmixosxRBJA"/>
    <hyperlink ref="V385" r:id="rId377" display="https://www.google.com/maps/place/Av.+Eng.+Fernando+Guilhon,+1927+-+Santarenzinho,+Santar%C3%A9m+-+PA,+68035-000/@-2.4469174,-54.7485728,109m/data=!3m1!1e3!4m6!3m5!1s0x9288f8e71b9b7145:0xaa85bad26646b3ff!8m2!3d-2.4468821!4d-54.7485588!16s%2Fg%2F11nnkz9pms?entry=ttu&amp;g_ep=EgoyMDI2MDgxMC4wIKXMDSoASAFQAw%3D%3D"/>
    <hyperlink ref="V386" r:id="rId378" display="https://maps.app.goo.gl/tQ9YKX4XupBCecWP6"/>
    <hyperlink ref="V387" r:id="rId379" display="https://maps.app.goo.gl/73PzfLaHsZz935mi7"/>
    <hyperlink ref="V388" r:id="rId380" display="https://maps.app.goo.gl/UajHdREHy4YYCWiXA"/>
    <hyperlink ref="V389" r:id="rId381" display="https://maps.app.goo.gl/mZX5bTtAR3q5YtFr8"/>
    <hyperlink ref="V390" r:id="rId382" display="https://maps.app.goo.gl/56M66nwG2RxJuZqy5"/>
    <hyperlink ref="V391" r:id="rId383" display="https://www.google.com/maps/place/Casa+de+apoio+%C3%A0+Sa%C3%BAde+Ind%C3%ADgena+de+Ouril%C3%A2ndia+do+Norte/@-6.7609598,-51.0705496,84m/data=!3m1!1e3!4m6!3m5!1s0x92e693003d5c266f:0xf026b062278dd1c6!8m2!3d-6.7607472!4d-51.0704153!16s%2Fg%2F11yy0gwrm8?entry=ttu&amp;g_ep=EgoyMDI2MDkwMi4wIKXMDSoASAFQAw%3D%3D"/>
    <hyperlink ref="V392" r:id="rId384" display="https://maps.app.goo.gl/tvQEgiPmWnmzX9eTA"/>
    <hyperlink ref="V393" r:id="rId385" display="https://www.google.com/maps/place/8%C2%B002'20.1%22S+50%C2%B002'19.9%22W/@-8.0389249,-50.0395007,336m/data=!3m2!1e3!4b1!4m4!3m3!8m2!3d-8.0389249!4d-50.038857?entry=ttu&amp;g_ep=EgoyMDI2MDgxNy4wIKXMDSoASAFQAw%3D%3D"/>
    <hyperlink ref="V394" r:id="rId386" display="https://www.google.com/maps/place/8%C2%B002'20.1%22S+50%C2%B002'19.9%22W/@-8.0389249,-50.0395007,336m/data=!3m2!1e3!4b1!4m4!3m3!8m2!3d-8.0389249!4d-50.038857?entry=ttu&amp;g_ep=EgoyMDI2MDgxNy4wIKXMDSoASAFQAw%3D%3D"/>
    <hyperlink ref="V395" r:id="rId387" display="https://www.google.com/maps/place/6%C2%B039'02.9%22S+51%C2%B058'05.8%22W/@-6.6508264,-51.9684966,84m/data=!3m1!1e3!4m4!3m3!8m2!3d-6.6508056!4d-51.9682778?entry=ttu&amp;g_ep=EgoyMDI2MDgxNi4wIKXMDSoASAFQAw%3D%3D"/>
    <hyperlink ref="V396" r:id="rId388" display="https://www.google.com/maps/place/6%C2%B039'02.5%22S+51%C2%B058'06.0%22W/@-6.6507234,-51.9685379,90m/data=!3m1!1e3!4m4!3m3!8m2!3d-6.650696!4d-51.9683419?entry=ttu&amp;g_ep=EgoyMDI2MDkwMi4wIKXMDSoASAFQAw%3D%3D"/>
    <hyperlink ref="V397" r:id="rId389" display="https://maps.app.goo.gl/DKnR5UUzUGRdHA6v8"/>
    <hyperlink ref="V398" r:id="rId390" display="https://maps.app.goo.gl/1pW2sT4MdqcbXQHg6"/>
    <hyperlink ref="V399" r:id="rId391" display="https://www.google.com/maps?q=-3.773222222222222,-56.80761111111111"/>
    <hyperlink ref="V400" r:id="rId392" display="https://www.google.com/maps?q=-3.6536666666666666,-56.79677777777778"/>
    <hyperlink ref="V401" r:id="rId393" display="https://www.google.com/maps?q=-6.826944,-57.434147"/>
    <hyperlink ref="V402" r:id="rId394" display="https://maps.app.goo.gl/Sth7mbFSXYee2fs46"/>
    <hyperlink ref="V403" r:id="rId395" display="https://www.google.com/maps/place/4%C2%B016'29.4%22S+55%C2%B059'16.0%22W/@-4.2748549,-55.9878474,90m/data=!3m1!1e3!4m4!3m3!8m2!3d-4.2748333!4d-55.9877778?entry=ttu&amp;g_ep=EgoyMDI2MDgwNC4wIKXMDSoASAFQAw%3D%3D"/>
    <hyperlink ref="V404" r:id="rId396" display="https://www.google.com/maps/place/Polo+Base+Itaituba/@-4.2583307,-55.9722159,188m/data=!3m1!1e3!4m12!1m5!3m4!2zNMKwMTUnMzEuMCJTIDU1wrA1OCcxOS41Ilc!8m2!3d-4.2586056!4d-55.9720944!3m5!1s0x925fd9002b17e955:0x920bde2c2b75ea77!8m2!3d-4.2583923!4d-55.9718034!16s%2Fg%2F11xp6sbhkd?entry=ttu&amp;g_ep=EgoyMDI2MDgwMy4wIKXMDSoASAFQAw%3D%3D"/>
    <hyperlink ref="V405" r:id="rId397" display="https://www.google.com/maps/place/6%C2%B013'09.1%22S+57%C2%B049'40.3%22W/@-6.2191888,-57.8286637,491m/data=!3m2!1e3!4b1!4m4!3m3!8m2!3d-6.2191888!4d-57.8278531?entry=ttu&amp;g_ep=EgoyMDI2MDgxNy4wIKXMDSoASAFQAw%3D%3D"/>
    <hyperlink ref="V406" r:id="rId398" display="https://www.google.com/maps/search/-6.224375,+-57.756893?entry=tts&amp;g_ep=EgoyMDI2MDgwNC4wIPu8ASoASAFQAw%3D%3D&amp;skid=74904e07-f565-4603-825b-f35ce4b7875a"/>
    <hyperlink ref="V407" r:id="rId399" display="https://www.google.com/maps?q=-6.202811,-57.681922"/>
    <hyperlink ref="V408" r:id="rId400" display="https://www.google.com/maps?q=-6.646461,-57.629369"/>
    <hyperlink ref="V409" r:id="rId401" display="https://www.google.com/maps?q=-7.564103,-57.734426"/>
    <hyperlink ref="V410" r:id="rId402" display="https://www.google.com/maps/place/7%C2%B003'07.3%22S+55%C2%B025'00.5%22W/@-7.0518533,-55.4170981,19.75z/data=!4m5!3m4!4b1!8m2!3d-7.0520331!4d-55.4167986?entry=ttu&amp;g_ep=EgoyMDI2MDgwOS4wIKXMDSoASAFQAw%3D%3D"/>
    <hyperlink ref="V411" r:id="rId403" display="https://www.google.com/maps/place/7%C2%B003'07.3%22S+55%C2%B025'00.5%22W/@-7.0518533,-55.4170981,19.75z/data=!4m5!3m4!4b1!8m2!3d-7.0520331!4d-55.4167986?entry=ttu&amp;g_ep=EgoyMDI2MDgwOS4wIKXMDSoASAFQAw%3D%3D"/>
    <hyperlink ref="V412" r:id="rId404" display="https://www.google.com/maps?q=-7.206634,-58.137318"/>
    <hyperlink ref="V413" r:id="rId405" display="https://www.google.com/maps/place/6%C2%B017'56.4%22S+57%C2%B050'10.8%22W/@-6.299003,-57.8369833,245m/data=!3m2!1e3!4b1!4m4!3m3!8m2!3d-6.299003!4d-57.8363382?entry=ttu&amp;g_ep=EgoyMDI2MDgxNy4wIKXMDSoASAFQAw%3D%3D"/>
    <hyperlink ref="V414" r:id="rId406" display="https://www.google.com/maps?q=-7.715157,-57.360653"/>
    <hyperlink ref="V415" r:id="rId407" display="https://www.google.com/maps/place/R.+Cel.+Joaquim+Braga,+44+-+Santana,+Santar%C3%A9m+-+PA,+68005-270/@-2.4173226,-54.7118862,19z/data=!4m6!3m5!1s0x9288f993af0b23a7:0xb496a2b4ea4a52d9!8m2!3d-2.4172528!4d-54.7115978!16s%2Fg%2F11dzmm7gnl?entry=ttu&amp;g_ep=EgoyMDI2MDcyOS4wIKXMDSoASAFQAw%3D%3D"/>
    <hyperlink ref="V416" r:id="rId408" display="https://www.google.com/maps?q=-8.3909,-57.673775"/>
    <hyperlink ref="V417" r:id="rId409" display="https://www.google.com/maps/place/7%C2%B026'25.4%22S+57%C2%B053'26.4%22W/@-7.4403934,-57.8913192,245m/data=!3m2!1e3!4b1!4m4!3m3!8m2!3d-7.4403934!4d-57.8906741?entry=ttu&amp;g_ep=EgoyMDI2MDgxNy4wIKXMDSoASAFQAw%3D%3D"/>
    <hyperlink ref="V418" r:id="rId410" display="https://www.google.com/maps/place/Polo+Base+Ba%C3%ADa+da+Trai%C3%A7%C3%A3o+-+DSEI+Potiguara/@-6.671996,-34.9545233,337m/data=!3m1!1e3!4m10!1m2!2m1!1sPOLO+BASE+BAIA+DA+TRAICAO+ALDEIA+FORTE!3m6!1s0x7ad6d007d3e7cd7:0xce0a34afbafbe721!8m2!3d-6.6718669!4d-34.954169!15sCiZQT0xPIEJBU0UgQkFJQSBEQSBUUkFJQ0FPIEFMREVJQSBGT1JURZIBF2NvbW11bml0eV9oZWFsdGhfY2VudGVy4AEA!16s%2Fg%2F11x0_284d8?entry=ttu&amp;g_ep=EgoyMDI2MDgxMS4wIKXMDSoASAFQAw%3D%3D"/>
    <hyperlink ref="V419" r:id="rId411" display="https://www.google.com/maps/place/Aldeia+Vit%C3%B3ria+do+Povo+Tabajara/@-7.3230343,-34.8654199,346m/data=!3m1!1e3!4m6!3m5!1s0x7ac958ae02ad4cb:0xdd8d89956fa691a8!8m2!3d-7.3227685!4d-34.8651176!16s%2Fg%2F11cltx13ql?entry=ttu&amp;g_ep=EgoyMDI2MDgxOS4wIKXMDSoASAFQAw%3D%3D"/>
    <hyperlink ref="V420" r:id="rId412" display="https://maps.app.goo.gl/Fk18Eb28rJehGGhQ6"/>
    <hyperlink ref="V421" r:id="rId413" display="https://www.google.com/maps?q=-6.7188159,-34.94740692"/>
    <hyperlink ref="V422" r:id="rId414" display="https://www.google.com/maps/place/Polo+Rio+Tinto+-+DSEI+Potiguara/@-6.7896607,-35.0649397,90m/data=!3m1!1e3!4m10!1m2!2m1!1sRua+Severino+Dandao,+S%2FN+-+Vila+Regina,+Rio+Tinto+-+PB!3m6!1s0x7ad0f0006486729:0x66b42c85eca3f0e1!8m2!3d-6.789861!4d-35.064687!15sCjZSdWEgU2V2ZXJpbm8gRGFuZGFvLCBTL04gLSBWaWxhIFJlZ2luYSwgUmlvIFRpbnRvIC0gUEKSARFnb3Zlcm5tZW50X29mZmljZeABAA!16s%2Fg%2F11nq0mvn30?entry=ttu&amp;g_ep=EgoyMDI2MDgwNC4wIKXMDSoASAFQAw%3D%3D"/>
    <hyperlink ref="V423" r:id="rId415" display="https://www.google.com/maps/place/Polo+Base+-+Atikum/@-8.3189609,-38.7432357,122m/data=!3m1!1e3!4m12!1m5!3m4!2zOMKwMTknMDguMiJTIDM4wrA0NCczNC40Ilc!8m2!3d-8.3189444!4d-38.7428889!3m5!1s0x7a0a9fdc30f3ef5:0x98a80d9d0cea8a2f!8m2!3d-8.318845!4d-38.7428201!16s%2Fg%2F11f5dh1ff0?entry=ttu&amp;g_ep=EgoyMDI2MDgxNy4wIKXMDSoASAFQAw%3D%3D"/>
    <hyperlink ref="V424" r:id="rId416" display="https://www.google.com/maps/place/8%C2%B004'16.9%22S+39%C2%B007'13.8%22W/@-8.0713383,-39.1206713,21z/data=!4m4!3m3!8m2!3d-8.0713675!4d-39.1205067?entry=ttu&amp;g_ep=EgoyMDI2MDgxNy4wIKXMDSoASAFQAw%3D%3D"/>
    <hyperlink ref="V425" r:id="rId417" display="https://www.google.com/maps/place/9%C2%B006'59.7%22S+37%C2%B007'22.9%22W/@-9.1165615,-37.1236446,244m/data=!3m1!1e3!4m4!3m3!8m2!3d-9.1165862!4d-37.1230318?entry=ttu&amp;g_ep=EgoyMDI2MDgxNy4wIKXMDSoASAFQAw%3D%3D"/>
    <hyperlink ref="V426" r:id="rId418" display="https://www.google.com/maps/place/9%C2%B007'17.4%22S+37%C2%B007'23.2%22W/@-9.1215193,-37.123924,19z/data=!4m4!3m3!8m2!3d-9.1215052!4d-37.1231078?entry=ttu&amp;g_ep=EgoyMDI2MDgxNy4wIKXMDSoASAFQAw%3D%3D"/>
    <hyperlink ref="V427" r:id="rId419" display="https://www.google.com/maps/place/9%C2%B007'18.7%22S+37%C2%B007'23.3%22W/@-9.1218968,-37.1238783,19z/data=!4m4!3m3!8m2!3d-9.1218503!4d-37.1231368?entry=ttu&amp;g_ep=EgoyMDI2MDgxNy4wIKXMDSoASAFQAw%3D%3D"/>
    <hyperlink ref="V428" r:id="rId420" display="https://www.google.com/maps/place/8%C2%B032'12.5%22S+37%C2%B041'25.7%22W/@-8.5365748,-37.690822,19z/data=!4m4!3m3!8m2!3d-8.5368162!4d-37.6904655?entry=ttu&amp;g_ep=EgoyMDI2MDgxNy4wIKXMDSoASAFQAw%3D%3D"/>
    <hyperlink ref="V429" r:id="rId421" display="https://www.google.com/maps/place/8%C2%B054'21.9%22S+37%C2%B049'40.9%22W/@-8.9060633,-37.8279848,377a,75y,314.36h,76.95t/data=!3m7!1e1!3m5!1sZ3rTvIQW-XoHtvdM1EtFMQ!2e0!6shttps:%2F%2Fstreetviewpixels-pa.googleapis.com%2Fv1%2Fthumbnail%3Fcb_client%3Dmaps_sv.tactile%26w%3D900%26h%3D600%26pitch%3D13.0506405079921%26panoid%3DZ3rTvIQW-XoHtvdM1EtFMQ%26yaw%3D314.35673842728994!7i16384!8i8192!4m4!3m3!8m2!3d-8.9060773!4d-37.828016?entry=ttu&amp;g_ep=EgoyMDI2MDgxNy4wIKXMDSoASAFQAw%3D%3D"/>
    <hyperlink ref="V430" r:id="rId422" display="https://www.google.com/maps/place/8%C2%B037'35.0%22S+37%C2%B009'28.4%22W/@-8.6263532,-37.1583773,209m/data=!3m1!1e3!4m4!3m3!8m2!3d-8.626389!4d-37.1578855?entry=ttu&amp;g_ep=EgoyMDI2MDgxNy4wIKXMDSoASAFQAw%3D%3D"/>
    <hyperlink ref="V431" r:id="rId423" display="https://www.google.com/maps/place/9%C2%B010'27.9%22S+38%C2%B014'34.0%22W/@-9.174428,-38.2434122,244m/data=!3m1!1e3!4m4!3m3!8m2!3d-9.1744064!4d-38.2427898?entry=ttu&amp;g_ep=EgoyMDI2MDgxNy4wIKXMDSoASAFQAw%3D%3D"/>
    <hyperlink ref="V432" r:id="rId424" display="https://www.google.com/maps/place/9%C2%B006'11.5%22S+38%C2%B008'53.9%22W/@-9.1032531,-38.1484774,61m/data=!3m1!1e3!4m4!3m3!8m2!3d-9.1031955!4d-38.1482967?entry=ttu&amp;g_ep=EgoyMDI2MDgxNy4wIKXMDSoASAFQAw%3D%3D"/>
    <hyperlink ref="V433" r:id="rId425" display="https://www.google.com/maps?q=-8.316527778,-38.74552778"/>
    <hyperlink ref="V434" r:id="rId426" display="https://www.google.com/maps/place/8%C2%B040'00.4%22S+39%C2%B012'57.9%22W/@-8.6668213,-39.2162747,61m/data=!3m1!1e3!4m4!3m3!8m2!3d-8.6667633!4d-39.2160797?hl=en&amp;entry=ttu&amp;g_ep=EgoyMDI2MDgyNi4wIKXMDSoASAFQAw%3D%3D"/>
    <hyperlink ref="V435" r:id="rId427" display="https://www.google.com/maps/place/R.+do+Futuro,+600+-+Aflitos,+Recife+-+PE,+52050-005/@-8.0396323,-34.9008905,61m/data=!3m1!1e3!4m15!1m8!3m7!1s0x7ab18f936a844e9:0x6b7317f9556869bf!2sR.+do+Futuro,+600+-+Aflitos,+Recife+-+PE,+52050-005!3b1!8m2!3d-8.0396879!4d-34.9006932!16s%2Fg%2F11c4yjd1vm!3m5!1s0x7ab18f936a844e9:0x6b7317f9556869bf!8m2!3d-8.0396879!4d-34.9006932!16s%2Fg%2F11c4yjd1vm?entry=ttu&amp;g_ep=EgoyMDI2MDgxNy4wIKXMDSoASAFQAw%3D%3D"/>
    <hyperlink ref="V436" r:id="rId428" display="https://www.google.com/maps/place/R.+Francisco+%C3%81ureliano+de+S%C3%A1,+145+-+Floresta,+PE,+56400-000/@-8.5954554,-38.573875,61m/data=!3m1!1e3!4m13!1m7!3m6!1s0x709f481f98b0a6b:0xd60518bb596da379!2sR.+Francisco+%C3%81ureliano+de+S%C3%A1,+145+-+Floresta,+PE,+56400-000!3b1!8m2!3d-8.5953674!4d-38.5737963!3m4!1s0x709f481f98b0a6b:0xd60518bb596da379!8m2!3d-8.5953674!4d-38.5737963?entry=ttu&amp;g_ep=EgoyMDI2MDgxNy4wIKXMDSoASAFQAw%3D%3D"/>
    <hyperlink ref="V437" r:id="rId429" display="https://www.google.com/maps/place/R.+do+Futuro,+600+-+Aflitos,+Recife+-+PE,+52050-005/@-8.0396323,-34.9008905,61m/data=!3m1!1e3!4m15!1m8!3m7!1s0x7ab18f936a844e9:0x6b7317f9556869bf!2sR.+do+Futuro,+600+-+Aflitos,+Recife+-+PE,+52050-005!3b1!8m2!3d-8.0396879!4d-34.9006932!16s%2Fg%2F11c4yjd1vm!3m5!1s0x7ab18f936a844e9:0x6b7317f9556869bf!8m2!3d-8.0396879!4d-34.9006932!16s%2Fg%2F11c4yjd1vm?entry=ttu&amp;g_ep=EgoyMDI2MDgxNy4wIKXMDSoASAFQAw%3D%3D"/>
    <hyperlink ref="V438" r:id="rId430" display="https://www.google.com/maps/place/8%C2%B044'27.1%22S+38%C2%B042'58.8%22W/@-8.7408577,-38.7169787,244m/data=!3m2!1e3!4b1!4m4!3m3!8m2!3d-8.7408577!4d-38.7163336?entry=ttu&amp;g_ep=EgoyMDI2MDgxNy4wIKXMDSoASAFQAw%3D%3D"/>
    <hyperlink ref="V439" r:id="rId431" display="https://www.google.com/maps/place/8%C2%B030'50.0%22S+39%C2%B018'22.4%22W/@-8.513875,-39.3068667,244m/data=!3m2!1e3!4b1!4m4!3m3!8m2!3d-8.513875!4d-39.3062216?entry=ttu&amp;g_ep=EgoyMDI2MDgxNy4wIKXMDSoASAFQAw%3D%3D"/>
    <hyperlink ref="V440" r:id="rId432" display="https://www.google.com/maps/place/8%C2%B036'25.7%22S+39%C2%B034'57.4%22W/@-8.6072004,-39.5826712,61m/data=!3m1!1e3!4m4!3m3!8m2!3d-8.6071389!4d-39.5826111?entry=ttu&amp;g_ep=EgoyMDI2MDgxNy4wIKXMDSoASAFQAw%3D%3D"/>
    <hyperlink ref="V441" r:id="rId433" display="https://www.google.com/maps/place/8%C2%B021'29.4%22S+36%C2%B040'53.2%22W/@-8.3581549,-36.6821008,244m/data=!3m2!1e3!4b1!4m4!3m3!8m2!3d-8.3581549!4d-36.6814557?entry=ttu&amp;g_ep=EgoyMDI2MDgxNy4wIKXMDSoASAFQAw%3D%3D"/>
    <hyperlink ref="V442" r:id="rId434" display="https://www.google.com/maps/place/8%C2%B020'16.5%22S+36%C2%B042'47.2%22W/@-8.3379243,-36.7137488,244m/data=!3m2!1e3!4b1!4m4!3m3!8m2!3d-8.3379243!4d-36.7131037?entry=ttu&amp;g_ep=EgoyMDI2MDgxNy4wIKXMDSoASAFQAw%3D%3D"/>
    <hyperlink ref="V443" r:id="rId435" display="https://www.google.com/maps/place/4%C2%B021'01.4%22S+41%C2%B051'12.7%22W/@-4.350401,-41.8541752,338m/data=!3m2!1e3!4b1!4m4!3m3!8m2!3d-4.350401!4d-41.8535315?entry=ttu&amp;g_ep=EgoyMDI2MDgxNy4wIKXMDSoASAFQAw%3D%3D"/>
    <hyperlink ref="V444" r:id="rId436" display="google.com.br/maps/search/-7.230872,+-44.553883?entry=tts&amp;g_ep=EgoyMDI2MDgxOS4wIPu8ASoASAFQAw%3D%3D&amp;skid=6ed0b9c6-328c-4339-b425-9c1efc31f6af"/>
    <hyperlink ref="V445" r:id="rId437" display="https://maps.app.goo.gl/saGcRA6gMhSMjrdD8"/>
    <hyperlink ref="V446" r:id="rId438" display="https://maps.app.goo.gl/JrFSk9py2pw84Wff6"/>
    <hyperlink ref="V447" r:id="rId439" display="https://www.google.com/maps/place/Funasa/@-5.0799253,-42.7971114,15z/data=!4m6!3m5!1s0x78e39f646138c23:0xf2b2c34d2f1b9622!8m2!3d-5.0799253!4d-42.7868117!16s%2Fg%2F1v3kn82z?entry=ttu&amp;g_ep=EgoyMDI2MDgxNy4wIKXMDSoASAFQAw%3D%3D"/>
    <hyperlink ref="V448" r:id="rId440" display="https://www.google.com/maps/place/Casa+de+Sa%C3%BAde+do+%C3%8Dndio+-+CASAI+Teresina/@-5.069525,-42.7870223,21z/data=!4m15!1m8!3m7!1s0x78e3989c127d5f1:0xeab5c799f4bfd82f!2sCasa+de+Sa%C3%BAde+do+%C3%8Dndio+-+CASAI+Teresina!8m2!3d-5.0695446!4d-42.7868174!10e5!16s%2Fg%2F11f0wly7hx!3m5!1s0x78e3989c127d5f1:0xeab5c799f4bfd82f!8m2!3d-5.0695446!4d-42.7868174!16s%2Fg%2F11f0wly7hx?entry=ttu&amp;g_ep=EgoyMDI2MDgxMC4wIKXMDSoASAFQAw%3D%3D"/>
    <hyperlink ref="V449" r:id="rId441" display="https://maps.app.goo.gl/j4FFcQ1QaZVv2NRD8"/>
    <hyperlink ref="V450" r:id="rId442" display="https://www.google.com/maps/place/25%C2%B027'44.2%22S+49%C2%B017'53.1%22W/@-25.4622503,-49.2982362,3a,75y,100.8h,90t/data=!3m7!1e1!3m5!1sIqZqQgCfeD8DC-htLwR19A!2e0!6shttps:%2F%2Fstreetviewpixels-pa.googleapis.com%2Fv1%2Fthumbnail%3Fcb_client%3Dmaps_sv.tactile%26w%3D900%26h%3D600%26pitch%3D0%26panoid%3DIqZqQgCfeD8DC-htLwR19A%26yaw%3D100.80379!7i16384!8i8192!4m4!3m3!8m2!3d-25.4622774!4d-49.2980796?entry=ttu&amp;g_ep=EgoyMDI2MDgyNi4wIKXMDSoASAFQAw%3D%3D"/>
    <hyperlink ref="V451" r:id="rId443" display="https://www.google.com/maps/place/R.+Benjamin+Constant,+540+-+Centro,+Guarapuava+-+PR,+85010-190/@-25.3908589,-51.460509,3a,75y,57.01h,90t/data=!3m7!1e1!3m5!1sjkuMHywrfWm76ziSmLxE0A!2e0!6shttps:%2F%2Fstreetviewpixels-pa.googleapis.com%2Fv1%2Fthumbnail%3Fcb_client%3Dmaps_sv.tactile%26w%3D900%26h%3D600%26pitch%3D0%26panoid%3DjkuMHywrfWm76ziSmLxE0A%26yaw%3D57.00746!7i16384!8i8192!4m15!1m8!3m7!1s0x94ef363adc96e6c1:0x6d45f659a27d91b8!2sR.+Benjamin+Constant,+540+-+Centro,+Guarapuava+-+PR,+85010-190!3b1!8m2!3d-25.3908021!4d-51.4603981!16s%2Fg%2F11c5k1_y3r!3m5!1s0x94ef363adc96e6c1:0x6d45f659a27d91b8!8m2!3d-25.3908021!4d-51.4603981!16s%2Fg%2F11c5k1_y3r?entry=ttu&amp;g_ep=EgoyMDI2MDgxMS4wIKXMDSoASAFQAw%3D%3D"/>
    <hyperlink ref="V452" r:id="rId444" display="https://www.google.com/maps/place/24%C2%B005'14.7%22S+54%C2%B015'28.3%22W/@-24.0872775,-54.2578626,62m/data=!3m1!1e3!4m4!3m3!8m2!3d-24.0874234!4d-54.2578483?entry=ttu&amp;g_ep=EgoyMDI2MDgxNy4wIKXMDSoASAFQAw%3D%3D"/>
    <hyperlink ref="V453" r:id="rId445" display="https://www.google.com/maps/place/23%C2%B019'06.9%22S+51%C2%B009'15.2%22W/@-23.3186459,-51.1542988,62m/data=!3m1!1e3!4m4!3m3!8m2!3d-23.3185946!4d-51.1542107?entry=ttu&amp;g_ep=EgoyMDI2MDgxNy4wIKXMDSoASAFQAw%3D%3D"/>
    <hyperlink ref="V454" r:id="rId446" display="https://www.google.com/maps/place/Polo+Base+de+Paranagu%C3%A1+-+Sa%C3%BAde+Indigena/@-25.5149538,-48.5015871,981m/data=!3m2!1e3!4b1!4m6!3m5!1s0x94db9a47536c0f0d:0x60c60b3f6c276583!8m2!3d-25.5149587!4d-48.4990122!16s%2Fg%2F11d_1szdm1?entry=ttu&amp;g_ep=EgoyMDI2MDgxMS4wIKXMDSoASAFQAw%3D%3D"/>
    <hyperlink ref="V455" r:id="rId447" display="https://www.google.com/maps/place/24%C2%B052'02.2%22S+54%C2%B020'07.2%22W/@-24.8672686,-54.3366311,18z/data=!3m1!4b1!4m4!3m3!8m2!3d-24.867271!4d-54.3353436?entry=ttu&amp;g_ep=EgoyMDI2MDgyNi4wIKXMDSoASAFQAw%3D%3D"/>
    <hyperlink ref="V456" r:id="rId448" display="https://www.google.com/maps/place/Polo+base+de+Angra+dos+Reis+%2F+DSEI+LUSL/@-23.015727,-44.5362018,19.06z/data=!4m6!3m5!1s0x9daf00048c653d:0x3584419a3d257432!8m2!3d-23.0157935!4d-44.5361345!16s%2Fg%2F11y6m18_c_?entry=ttu&amp;g_ep=EgoyMDI2MDcyOS4wIKXMDSoASAFQAw%3D%3D"/>
    <hyperlink ref="V457" r:id="rId449" display="https://www.google.com/maps/place/POLO+BASE+GOIANINHA/@-6.2604929,-35.2114448,90m/data=!3m1!1e3!4m10!1m2!2m1!1sPOLO+BASE+SAUDE+INDIGENA+GOIANINHA!3m6!1s0x7b2870003abaa15:0xe88307f754fd1521!8m2!3d-6.2603938!4d-35.2112889!15sCiJQT0xPIEJBU0UgU0FVREUgSU5ESUdFTkEgR09JQU5JTkhBkgEObWVkaWNhbF9jZW50ZXLgAQA!16s%2Fg%2F11y8n6djhs?entry=ttu&amp;g_ep=EgoyMDI2MDcyOS4wIKXMDSoASAFQAw%3D%3D"/>
    <hyperlink ref="V458" r:id="rId450" display="https://www.google.com/maps/place/R.+Jo%C3%A3o+Furtado,+193,+Jo%C3%A3o+C%C3%A2mara+-+RN,+59550-000/@-5.5323422,-35.8121616,180m/data=!3m1!1e3!4m15!1m8!3m7!1s0x7b3dc3dd3883e7b:0xa0429d82b3805584!2sR.+Jo%C3%A3o+Furtado,+193,+Jo%C3%A3o+C%C3%A2mara+-+RN,+59550-000!3b1!8m2!3d-5.5324128!4d-35.8120414!16s%2Fg%2F11h07t895r!3m5!1s0x7b3dc3dd3883e7b:0xa0429d82b3805584!8m2!3d-5.5324128!4d-35.8120414!16s%2Fg%2F11h07t895r?entry=ttu&amp;g_ep=EgoyMDI2MDcyOS4wIKXMDSoASAFQAw%3D%3D"/>
    <hyperlink ref="V459" r:id="rId451" display="https://www.google.com/maps?q=-9.769327777777777,-66.35729444444445"/>
    <hyperlink ref="V460" r:id="rId452" display="https://www.google.com/maps?q=-11.940981,-62.002068"/>
    <hyperlink ref="V461" r:id="rId453" display="https://www.google.com/maps?q=-11.940981,-62.002068"/>
    <hyperlink ref="V462" r:id="rId454" display="https://www.google.com/maps/place/Casa+de+Apoio+a+Sa%C3%BAde+Indigena+de+Guajara+Mirim+Ro/@-10.7778835,-65.3202356,114m/data=!3m1!1e3!4m12!1m5!3m4!2zMTDCsDQ2JzQwLjciUyA2NcKwMTknMTEuMyJX!8m2!3d-10.777977!4d-65.319816!3m5!1s0x93d3c5bab297c361:0x222b853ce171bde7!8m2!3d-10.7778533!4d-65.3205188!16s%2Fg%2F11y26z2vyb?entry=ttu&amp;g_ep=EgoyMDI2MDcxNC4wIKXMDSoASAFQAw%3D%3D"/>
    <hyperlink ref="V463" r:id="rId455" display="https://www.google.com/maps/place/Casa+de+Apoio+a+Sa%C3%BAde+Indigena+de+Guajara+Mirim+Ro/@-10.7778835,-65.3202356,114m/data=!3m1!1e3!4m12!1m5!3m4!2zMTDCsDQ2JzQwLjciUyA2NcKwMTknMTEuMyJX!8m2!3d-10.777977!4d-65.319816!3m5!1s0x93d3c5bab297c361:0x222b853ce171bde7!8m2!3d-10.7778533!4d-65.3205188!16s%2Fg%2F11y26z2vyb?entry=ttu&amp;g_ep=EgoyMDI2MDcxNC4wIKXMDSoASAFQAw%3D%3D"/>
    <hyperlink ref="V464" r:id="rId456" display="https://www.google.com/maps/place/10%C2%B025'50.4%22S+62%C2%B028'04.0%22W/@-10.4306642,-62.4684194,243m/data=!3m2!1e3!4b1!4m4!3m3!8m2!3d-10.4306642!4d-62.4677743?entry=ttu&amp;g_ep=EgoyMDI2MDgxNy4wIKXMDSoASAFQAw%3D%3D"/>
    <hyperlink ref="V465" r:id="rId457" display="https://www.google.com/maps/place/10%C2%B025'50.4%22S+62%C2%B028'04.0%22W/@-10.4306642,-62.4684194,243m/data=!3m2!1e3!4b1!4m4!3m3!8m2!3d-10.4306642!4d-62.4677743?entry=ttu&amp;g_ep=EgoyMDI2MDgxNy4wIKXMDSoASAFQAw%3D%3D"/>
    <hyperlink ref="V466" r:id="rId458" display="https://www.google.com/maps/place/POLO+BASE+JI-PARANA/@-10.8878163,-61.9136209,61m/data=!3m1!1e3!4m12!1m5!3m4!2zMTDCsDUzJzE1LjkiUyA2McKwNTQnNDguOSJX!8m2!3d-10.887754!4d-61.913591!3m5!1s0x93c99b000617f143:0x9f40df5ea5cb8183!8m2!3d-10.8877518!4d-61.9137144!16s%2Fg%2F11xclkv2s7?entry=ttu&amp;g_ep=EgoyMDI2MDcxNC4wIKXMDSoASAFQAw%3D%3D"/>
    <hyperlink ref="V467" r:id="rId459" display="https://www.google.com/maps/place/POLO+BASE+JI-PARANA/@-10.8878163,-61.9136209,61m/data=!3m1!1e3!4m12!1m5!3m4!2zMTDCsDUzJzE1LjkiUyA2McKwNTQnNDguOSJX!8m2!3d-10.887754!4d-61.913591!3m5!1s0x93c99b000617f143:0x9f40df5ea5cb8183!8m2!3d-10.8877518!4d-61.9137144!16s%2Fg%2F11xclkv2s7?entry=ttu&amp;g_ep=EgoyMDI2MDcxNC4wIKXMDSoASAFQAw%3D%3D"/>
    <hyperlink ref="V468" r:id="rId460" display="https://maps.app.goo.gl/CDtGvQ1czA6yFNyw5"/>
    <hyperlink ref="V469" r:id="rId461" display="https://www.google.com/maps/place/R.+Poti,+29+-+Tupi,+Porto+Velho+-+RO,+76804-578/@-8.7858513,-63.8988171,61m/data=!3m1!1e3!4m15!1m8!3m7!1s0x92325cf782ae499f:0xd7d786c6fe692de7!2sR.+Poti,+29+-+Tupi,+Porto+Velho+-+RO,+76804-578!3b1!8m2!3d-8.7857141!4d-63.898795!16s%2Fg%2F11cs053m1b!3m5!1s0x92325cf782ae499f:0xd7d786c6fe692de7!8m2!3d-8.7857141!4d-63.898795!16s%2Fg%2F11cs053m1b?entry=ttu&amp;g_ep=EgoyMDI2MDgxNy4wIKXMDSoASAFQAw%3D%3D"/>
    <hyperlink ref="V470" r:id="rId462" display="https://www.google.com/maps/place/R.+Poti,+29+-+Tupi,+Porto+Velho+-+RO,+76804-578/@-8.7858513,-63.8988171,61m/data=!3m1!1e3!4m15!1m8!3m7!1s0x92325cf782ae499f:0xd7d786c6fe692de7!2sR.+Poti,+29+-+Tupi,+Porto+Velho+-+RO,+76804-578!3b1!8m2!3d-8.7857141!4d-63.898795!16s%2Fg%2F11cs053m1b!3m5!1s0x92325cf782ae499f:0xd7d786c6fe692de7!8m2!3d-8.7857141!4d-63.898795!16s%2Fg%2F11cs053m1b?entry=ttu&amp;g_ep=EgoyMDI2MDgxNy4wIKXMDSoASAFQAw%3D%3D"/>
    <hyperlink ref="V471" r:id="rId463" display="https://maps.app.goo.gl/MTG3N2jvHjtxpB2eA"/>
    <hyperlink ref="V472" r:id="rId464" display="https://www.google.com/maps/@-11.4406382,-61.433835,3a,75y,224.54h,64t/data=!3m7!1e1!3m5!1sgNi-MXXbsp9oMmsK36pgog!2e0!6shttps:%2F%2Fstreetviewpixels-pa.googleapis.com%2Fv1%2Fthumbnail%3Fcb_client%3Dmaps_sv.tactile%26w%3D900%26h%3D600%26pitch%3D26.00448840544872%26panoid%3DgNi-MXXbsp9oMmsK36pgog%26yaw%3D224.5356501107916!7i16384!8i8192?entry=ttu&amp;g_ep=EgoyMDI2MDgxMS4wIKXMDSoASAFQAw%3D%3D"/>
    <hyperlink ref="V473" r:id="rId465" display="https://www.google.com/maps/@-11.4406382,-61.433835,3a,75y,224.54h,64t/data=!3m7!1e1!3m5!1sgNi-MXXbsp9oMmsK36pgog!2e0!6shttps:%2F%2Fstreetviewpixels-pa.googleapis.com%2Fv1%2Fthumbnail%3Fcb_client%3Dmaps_sv.tactile%26w%3D900%26h%3D600%26pitch%3D26.00448840544872%26panoid%3DgNi-MXXbsp9oMmsK36pgog%26yaw%3D224.5356501107916!7i16384!8i8192?entry=ttu&amp;g_ep=EgoyMDI2MDgxMS4wIKXMDSoASAFQAw%3D%3D"/>
    <hyperlink ref="V474" r:id="rId466" display="https://www.google.com/maps/place/12%C2%B044'44.7%22S+60%C2%B008'51.1%22W/@-12.7456118,-60.1474679,3a,75y,20.89h,73.69t/data=!3m7!1e1!3m5!1s_qcPj_2MmpFW_aFCw11WHg!2e0!6shttps:%2F%2Fstreetviewpixels-pa.googleapis.com%2Fv1%2Fthumbnail%3Fcb_client%3Dmaps_sv.tactile%26w%3D900%26h%3D600%26pitch%3D16.312089184995756%26panoid%3D_qcPj_2MmpFW_aFCw11WHg%26yaw%3D20.89033209912361!7i16384!8i8192!4m4!3m3!8m2!3d-12.745759!4d-60.147527?entry=ttu&amp;g_ep=EgoyMDI2MDgwNS4xIKXMDSoASAFQAw%3D%3D"/>
    <hyperlink ref="V475" r:id="rId467" display="https://maps.app.goo.gl/6M81gQM1qqfsd1T48"/>
    <hyperlink ref="V476" r:id="rId468" display="https://maps.app.goo.gl/o7Vye9knM7dQeeMP7"/>
    <hyperlink ref="V477" r:id="rId469" display="https://maps.app.goo.gl/k5b9smeLWnLEJ61W8"/>
    <hyperlink ref="V478" r:id="rId470" display="https://maps.app.goo.gl/5K9KtJG88jt1su7E9"/>
    <hyperlink ref="V479" r:id="rId471" display="https://maps.app.goo.gl/Lerp7sUwru4XSn9D9"/>
    <hyperlink ref="V480" r:id="rId472" display="https://maps.app.goo.gl/MR7vB45wkaGE6ngu7"/>
    <hyperlink ref="V481" r:id="rId473" display="https://www.google.com/maps/place/4%C2%B041'54.4%22N+60%C2%B015'56.1%22W/@4.6986616,-60.2661648,292m/data=!3m1!1e3!4m4!3m3!8m2!3d4.6984317!4d-60.2655803?entry=ttu&amp;g_ep=EgoyMDI2MDkyMC4wIKXMDSoASAFQAw%3D%3D"/>
    <hyperlink ref="V482" r:id="rId474" display="https://www.google.com/maps?q=4.549857,-60.462798"/>
    <hyperlink ref="V483" r:id="rId475" display="https://maps.app.goo.gl/6Yv3EM8LZqyYRaZCA"/>
    <hyperlink ref="V484" r:id="rId476" display="https://maps.app.goo.gl/FhCXRiTdWYKgNR1R7"/>
    <hyperlink ref="V485" r:id="rId477" display="https://maps.app.goo.gl/GisSVk1CCVeC4FiP9"/>
    <hyperlink ref="V486" r:id="rId478" display="https://maps.app.goo.gl/TmrmT1WsbbCtVFqs8"/>
    <hyperlink ref="V487" r:id="rId479" display="https://www.google.com/maps/place/Casai+LRR/@2.7766518,-60.7133239,3a,75y/data=!3m8!1e2!3m6!1sCIHM0ogKEICAgICRsZD4oQE!2e10!3e12!6shttps:%2F%2Flh3.googleusercontent.com%2Fgps-cs-s%2FAHRPTWmVgCm68rr81Jg4F8O6XfqRWE8q0E2xRy3P8WWFU2elZHHWM8z5ZzZL5U0F35uKAHYu5g845l7y34sf-sJ1pHaAVa7TZpcmuZfSLV38gn1u9vPec1rpzlsSW322v9yxc3HnC7H1Ug%3Dw114-h86-k-no!7i4032!8i3024!4m11!1m2!2m1!1scasai+Leste+roraima!3m7!1s0x8d930539c9745433:0x4e2ef1c23e9de931!8m2!3d2.7766518!4d-60.7133239!10e5!15sChNjYXNhaSBMZXN0ZSByb3JhaW1hWhUiE2Nhc2FpIGxlc3RlIHJvcmFpbWGSAQhob3NwaXRhbJoBI0NoWkRTVWhOTUc5blMwVkpRMEZuU1VRMU4weFRRVWxuRUFF4AEA-gEECAAQJA!16s%2Fg%2F11gzm507b5?entry=ttu&amp;g_ep=EgoyMDI2MDcxNS4wIKXMDSoASAFQAw%3D%3D"/>
    <hyperlink ref="V488" r:id="rId480" display="https://maps.app.goo.gl/TojzJUcuWSxLyrWT8"/>
    <hyperlink ref="V489" r:id="rId481" display="https://maps.app.goo.gl/e5HompoLVAcLStgd6"/>
    <hyperlink ref="V490" r:id="rId482" display="https://maps.app.goo.gl/XGVa22J2HGDusDMf9"/>
    <hyperlink ref="V491" r:id="rId483" display="https://maps.app.goo.gl/YNYsdapYMT7hEjx18"/>
    <hyperlink ref="V492" r:id="rId484" display="https://maps.app.goo.gl/E3Q2vPBY8rSWJnRB7"/>
    <hyperlink ref="V493" r:id="rId485" display="https://maps.app.goo.gl/61YGUxQSgJsBpRnA7"/>
    <hyperlink ref="V494" r:id="rId486" display="https://maps.app.goo.gl/bkDtW8Jw2qYiuTu28"/>
    <hyperlink ref="V495" r:id="rId487" display="https://maps.app.goo.gl/bcgAMrpW7emeKHCJ7"/>
    <hyperlink ref="V496" r:id="rId488" display="https://maps.app.goo.gl/2qJnWT8faqeThkjk9"/>
    <hyperlink ref="V497" r:id="rId489" display="https://maps.app.goo.gl/dQWeFbp8u4mHwc5x8"/>
    <hyperlink ref="V498" r:id="rId490" display="https://maps.app.goo.gl/bf99Cn45QLfWSiwX8"/>
    <hyperlink ref="V499" r:id="rId491" display="https://maps.app.goo.gl/occn3xttGRTK3kSF6"/>
    <hyperlink ref="V500" r:id="rId492" display="https://maps.app.goo.gl/XtP3hS5f8Wv9ncv89"/>
    <hyperlink ref="V501" r:id="rId493" display="https://maps.app.goo.gl/5gtwMorv83AuWAJX9"/>
    <hyperlink ref="V502" r:id="rId494" display="https://maps.app.goo.gl/fXpkXqsxwT58HwwbA"/>
    <hyperlink ref="V503" r:id="rId495" display="https://maps.app.goo.gl/A5A5zECwAarTNwmcA"/>
    <hyperlink ref="V504" r:id="rId496" display="https://maps.app.goo.gl/v2wS6kVuQuCxdZ7D6"/>
    <hyperlink ref="V505" r:id="rId497" display="https://maps.app.goo.gl/qHsWf4kvPGFesjdj8"/>
    <hyperlink ref="V506" r:id="rId498" display="https://maps.app.goo.gl/hLFWKAYoHJL3Rmcd8"/>
    <hyperlink ref="V507" r:id="rId499" display="https://www.google.com/maps/place/3%C2%B016'17.6%22N+60%C2%B040'24.2%22W/@3.2715658,-60.674198,493m/data=!3m2!1e3!4b1!4m4!3m3!8m2!3d3.2715658!4d-60.6733853?entry=ttu&amp;g_ep=EgoyMDI2MDgzMC4wIKXMDSoASAFQAw%3D%3D"/>
    <hyperlink ref="V508" r:id="rId500" display="https://maps.app.goo.gl/DY2EmZ3QJhBY7Rh98"/>
    <hyperlink ref="V509" r:id="rId501" display="https://maps.app.goo.gl/d9JgKjUDqDsW19UcA"/>
    <hyperlink ref="V510" r:id="rId502" display="https://maps.app.goo.gl/tNN8sYAKSfofWYE69"/>
    <hyperlink ref="V511" r:id="rId503" display="https://maps.app.goo.gl/Gh6TsXLjX3ePT3477"/>
    <hyperlink ref="V512" r:id="rId504" display="https://maps.app.goo.gl/Fga9HnZfNNicQ7SJA"/>
    <hyperlink ref="V513" r:id="rId505" display="https://maps.app.goo.gl/CLwTfWpBCSsNW7gUA"/>
    <hyperlink ref="V514" r:id="rId506" display="https://maps.app.goo.gl/1xaRF7UFpqe5ig726"/>
    <hyperlink ref="V515" r:id="rId507" display="https://www.google.com/maps/place/2%C2%B000'35.8%22N+61%C2%B028'15.2%22W/@2.0099453,-61.4715433,272m/data=!3m2!1e3!4b1!4m4!3m3!8m2!3d2.009944!4d-61.4708996?entry=ttu&amp;g_ep=EgoyMDI2MDkxMy4wIKXMDSoASAFQAw%3D%3D"/>
    <hyperlink ref="V516" r:id="rId508" display="https://maps.app.goo.gl/2U65BU2e24Bjoaas6"/>
    <hyperlink ref="V517" r:id="rId509" display="https://www.google.com/maps/place/2%C2%B045'34.3%22N+62%C2%B013'22.9%22W/@2.7595281,-62.2256001,1086m/data=!3m2!1e3!4b1!4m4!3m3!8m2!3d2.7595227!4d-62.2230252?entry=ttu&amp;g_ep=EgoyMDI2MDkxMy4wIKXMDSoASAFQAw%3D%3D"/>
    <hyperlink ref="V518" r:id="rId510" display="https://www.google.com/maps/place/2%C2%B030'03.5%22N+61%C2%B045'59.4%22W/@2.5010322,-61.7665102,68m/data=!3m1!1e3!4m4!3m3!8m2!3d2.5009842!4d-61.7665016?entry=ttu&amp;g_ep=EgoyMDI2MDkxMy4wIKXMDSoASAFQAw%3D%3D"/>
    <hyperlink ref="V519" r:id="rId511" display="https://maps.app.goo.gl/uoseEtUt3xudN8ef7"/>
    <hyperlink ref="V520" r:id="rId512" display="https://www.google.com/maps/place/4%C2%B000'09.6%22N+64%C2%B029'20.8%22W/@4.0026707,-64.4897478,271m/data=!3m2!1e3!4b1!4m4!3m3!8m2!3d4.0026694!4d-64.4891041?entry=ttu&amp;g_ep=EgoyMDI2MDkxMy4wIKXMDSoASAFQAw%3D%3D"/>
    <hyperlink ref="V521" r:id="rId513" display="https://www.google.com/maps/place/Baixo+Catrimani/@1.0720113,-62.1750593,156m/data=!3m1!1e3!4m6!3m5!1s0x8df387005a5f9f7f:0x4b0ce18f672a8c05!8m2!3d1.0720952!4d-62.1749635!16s%2Fg%2F11vxyyf_5_?entry=ttu&amp;g_ep=EgoyMDI2MDgwNS4xIKXMDSoASAFQAw%3D%3D"/>
    <hyperlink ref="V522" r:id="rId514" display="https://www.google.com/maps/place/2%C2%B044'03.8%22N+62%C2%B001'02.1%22W/@2.7343855,-62.0178899,271m/data=!3m2!1e3!4b1!4m4!3m3!8m2!3d2.7343842!4d-62.0172462?entry=ttu&amp;g_ep=EgoyMDI2MDkxMy4wIKXMDSoASAFQAw%3D%3D"/>
    <hyperlink ref="V523" r:id="rId515" display="https://www.google.com/maps/place/2%C2%B052'05.3%22N+60%C2%B042'28.0%22W/@2.8681288,-60.7076965,111m/data=!3m1!1e3!4m4!3m3!8m2!3d2.8681472!4d-60.7077639?entry=ttu&amp;g_ep=EgoyMDI2MDkxMy4wIKXMDSoASAFQAw%3D%3D"/>
    <hyperlink ref="V524" r:id="rId516" display="https://www.google.com/maps/place/3%C2%B019'07.6%22N+63%C2%B014'52.6%22W/@3.3191836,-63.2540291,2170m/data=!3m1!1e3!4m4!3m3!8m2!3d3.3187806!4d-63.2479361?entry=ttu&amp;g_ep=EgoyMDI2MDkxMy4wIKXMDSoASAFQAw%3D%3D"/>
    <hyperlink ref="V525" r:id="rId517" display="https://www.google.com/maps/place/3%C2%B038'08.5%22N+62%C2%B023'54.4%22W/@3.6356906,-62.3995073,542m/data=!3m2!1e3!4b1!4m4!3m3!8m2!3d3.6356884!4d-62.3984555?entry=ttu&amp;g_ep=EgoyMDI2MDkxMy4wIKXMDSoASAFQAw%3D%3D"/>
    <hyperlink ref="V526" r:id="rId518" display="https://www.google.com/maps/place/Hakoma/@2.7231597,-63.5908525,3344m/data=!3m1!1e3!4m6!3m5!1s0x8dee55001ba5b415:0xb0b56c298a49112c!8m2!3d2.7226012!4d-63.5786131!16s%2Fg%2F11w_djhvnx?entry=ttu&amp;g_ep=EgoyMDI2MDgwNS4xIKXMDSoASAFQAw%3D%3D"/>
    <hyperlink ref="V527" r:id="rId519" display="https://www.google.com/maps/place/3%C2%B013'23.3%22N+63%C2%B012'08.4%22W/@3.2219238,-63.2030641,543m/data=!3m1!1e3!4m4!3m3!8m2!3d3.2231477!4d-63.2023238?entry=ttu&amp;g_ep=EgoyMDI2MDkxMy4wIKXMDSoASAFQAw%3D%3D"/>
    <hyperlink ref="V528" r:id="rId520" display="https://www.google.com/maps?q=2.671670814,-63.74533774"/>
    <hyperlink ref="V529" r:id="rId521" display="https://www.google.com/maps/place/3%C2%B050'55.4%22N+64%C2%B026'17.2%22W/@3.8487247,-64.440677,1084m/data=!3m2!1e3!4b1!4m4!3m3!8m2!3d3.8487194!4d-64.4381021?entry=ttu&amp;g_ep=EgoyMDI2MDkxMy4wIKXMDSoASAFQAw%3D%3D"/>
    <hyperlink ref="V530" r:id="rId522" display="https://www.google.com/maps/place/2%C2%B029'52.3%22N+63%C2%B043'48.6%22W/@2.4978569,-63.7327485,1086m/data=!3m2!1e3!4b1!4m4!3m3!8m2!3d2.4978515!4d-63.7301736?entry=ttu&amp;g_ep=EgoyMDI2MDkxMy4wIKXMDSoASAFQAw%3D%3D"/>
    <hyperlink ref="V531" r:id="rId523" display="https://www.google.com/maps/place/UBSI+Kalisse/@4.0777175,-64.3981393,186m/data=!3m1!1e3!4m6!3m5!1s0x8de7d700165ac26b:0x14b0e9241919eea7!8m2!3d4.0777729!4d-64.3979807!16s%2Fg%2F11vs0kw_qt?entry=ttu&amp;g_ep=EgoyMDI2MDgwNS4xIKXMDSoASAFQAw%3D%3D"/>
    <hyperlink ref="V532" r:id="rId524" display="https://www.google.com/maps/place/3%C2%B051'35.2%22N+64%C2%B030'37.3%22W/@3.8597877,-64.5103705,1355m/data=!3m1!1e3!4m4!3m3!8m2!3d3.859788!4d-64.510369?entry=ttu&amp;g_ep=EgoyMDI2MDkyMS4wIKXMDSoASAFQAw%3D%3D"/>
    <hyperlink ref="V533" r:id="rId525" display="https://www.google.com/maps/place/2%C2%B057'54.4%22N+63%C2%B053'20.8%22W/@2.965055,-63.8893015,96m/data=!3m1!1e3!4m4!3m3!8m2!3d2.9651083!4d-63.8891083?entry=ttu&amp;g_ep=EgoyMDI2MDkxMy4wIKXMDSoASAFQAw%3D%3D"/>
    <hyperlink ref="V534" r:id="rId526" display="https://www.google.com/maps/place/2%C2%B045'28.8%22N+62%C2%B054'24.1%22W/@2.7579896,-62.9073364,271m/data=!3m2!1e3!4b1!4m4!3m3!8m2!3d2.7579883!4d-62.9066927?entry=ttu&amp;g_ep=EgoyMDI2MDkxMy4wIKXMDSoASAFQAw%3D%3D"/>
    <hyperlink ref="V535" r:id="rId527" display="https://www.google.com/maps/place/2%C2%B031'19.4%22N+63%C2%B053'02.8%22W/@2.5239075,-63.8872716,1086m/data=!3m1!1e3!4m4!3m3!8m2!3d2.5220586!4d-63.8841173?entry=ttu&amp;g_ep=EgoyMDI2MDkxMy4wIKXMDSoASAFQAw%3D%3D"/>
    <hyperlink ref="V536" r:id="rId528" display="https://maps.app.goo.gl/Gxyt8RVoZhzcVKLX6"/>
    <hyperlink ref="V537" r:id="rId529" display="https://www.google.com/maps/place/3%C2%B014'17.5%22N+62%C2%B035'38.7%22W/@3.2382597,-62.5941074,68m/data=!3m1!1e3!4m4!3m3!8m2!3d3.2381833!4d-62.5940917?entry=ttu&amp;g_ep=EgoyMDI2MDkxMy4wIKXMDSoASAFQAw%3D%3D"/>
    <hyperlink ref="V538" r:id="rId530" display="https://maps.app.goo.gl/QZPqHKmbFKuu97hQ9"/>
    <hyperlink ref="V539" r:id="rId531" display="https://www.google.com/maps/place/2%C2%B039'36.0%22N+63%C2%B009'23.2%22W/@2.6600103,-63.1575393,543m/data=!3m2!1e3!4b1!4m4!3m3!8m2!3d2.660008!4d-63.1564567?entry=ttu&amp;g_ep=EgoyMDI2MDkxMy4wIKXMDSoASAFQAw%3D%3D"/>
    <hyperlink ref="V540" r:id="rId532" display="https://www.google.com/maps/place/2%C2%B044'07.6%22N+63%C2%B027'12.4%22W/@2.7354469,-63.4545669,543m/data=!3m2!1e3!4b1!4m4!3m3!8m2!3d2.7354446!4d-63.4534526?entry=ttu&amp;g_ep=EgoyMDI2MDkxMy4wIKXMDSoASAFQAw%3D%3D"/>
    <hyperlink ref="V541" r:id="rId533" display="https://www.google.com/maps/place/1%C2%B044'22.1%22N+62%C2%B017'11.8%22W/@1.7394827,-62.2872645,272m/data=!3m2!1e3!4b1!4m4!3m3!8m2!3d1.7394813!4d-62.2866019?entry=ttu&amp;g_ep=EgoyMDI2MDkxMy4wIKXMDSoASAFQAw%3D%3D"/>
    <hyperlink ref="V542" r:id="rId534" display="https://www.google.com/maps/place/3%C2%B055'36.0%22N+64%C2%B011'02.7%22W/@3.9266536,-64.1850175,493m/data=!3m2!1e3!4b1!4m4!3m3!8m2!3d3.9266536!4d-64.184076?entry=ttu&amp;g_ep=EgoyMDI2MDkwMi4wIKXMDSoASAFQAw%3D%3D"/>
    <hyperlink ref="V543" r:id="rId535" display="https://www.google.com/maps/place/Onkiola/@3.7096183,-64.1619574,1131m/data=!3m1!1e3!4m6!3m5!1s0x8de899007638a281:0x979b0fa3b774a389!8m2!3d3.7098141!4d-64.1597622!16s%2Fg%2F11zg7ftqs2?entry=ttu&amp;g_ep=EgoyMDI2MDgyNi4wIKXMDSoASAFQAw%3D%3D"/>
    <hyperlink ref="V544" r:id="rId536" display="https://www.google.com/maps/place/3%C2%B019'57.5%22N+62%C2%B058'14.6%22W/@3.3326276,-62.9714508,542m/data=!3m2!1e3!4b1!4m4!3m3!8m2!3d3.3326261!4d-62.9707071?entry=ttu&amp;g_ep=EgoyMDI2MDkxMy4wIKXMDSoASAFQAw%3D%3D"/>
    <hyperlink ref="V545" r:id="rId537" display="https://www.google.com/maps/place/3%C2%B017'01.3%22N+63%C2%B051'02.9%22W/@3.2837112,-63.8533703,1035m/data=!3m2!1e3!4b1!4m4!3m3!8m2!3d3.2837058!4d-63.8507954?entry=ttu&amp;g_ep=EgoyMDI2MDkxMy4wIKXMDSoASAFQAw%3D%3D"/>
    <hyperlink ref="V546" r:id="rId538" display="https://www.google.com/maps/place/3%C2%B009'33.7%22N+63%C2%B046'42.0%22W/@3.159365,-63.7809195,1085m/data=!3m2!1e3!4b1!4m4!3m3!8m2!3d3.1593596!4d-63.7783446?entry=ttu&amp;g_ep=EgoyMDI2MDkxMy4wIKXMDSoASAFQAw%3D%3D"/>
    <hyperlink ref="V547" r:id="rId539" display="https://www.google.com/maps/place/2%C2%B047'12.9%22N+62%C2%B024'24.8%22W/@2.7869137,-62.4075393,259m/data=!3m2!1e3!4b1!4m4!3m3!8m2!3d2.7869124!4d-62.4068956?entry=ttu&amp;g_ep=EgoyMDI2MDkxMy4wIKXMDSoASAFQAw%3D%3D"/>
    <hyperlink ref="V548" r:id="rId540" display="https://www.google.com/maps/place/3%C2%B039'11.0%22N+63%C2%B053'59.9%22W/@3.6531424,-63.9002001,114m/data=!3m1!1e3!4m4!3m3!8m2!3d3.6530528!4d-63.8999722?entry=ttu&amp;g_ep=EgoyMDI2MDkxMy4wIKXMDSoASAFQAw%3D%3D"/>
    <hyperlink ref="V549" r:id="rId541" display="https://www.google.com/maps/place/3%C2%B027'15.2%22N+64%C2%B006'35.5%22W/@3.4542179,-64.1116604,1355m/data=!3m2!1e3!4b1!4m4!3m3!8m2!3d3.4542179!4d-64.1098658?entry=ttu&amp;g_ep=EgoyMDI2MDkxNi4wIKXMDSoASAFQAw%3D%3D"/>
    <hyperlink ref="V550" r:id="rId542" display="https://www.google.com/maps/place/3%C2%B051'50.1%22N+62%C2%B034'51.6%22W/@3.8639173,-62.5816391,271m/data=!3m2!1e3!4b1!4m4!3m3!8m2!3d3.863916!4d-62.5809954?entry=ttu&amp;g_ep=EgoyMDI2MDkxMy4wIKXMDSoASAFQAw%3D%3D"/>
    <hyperlink ref="V551" r:id="rId543" display="https://www.google.com/maps/place/Centro+de+refer%C3%AAncia+sa%C3%BAde+indigena+Surucucu/@2.8367629,-63.6514541,1624m/data=!3m1!1e3!4m12!1m5!3m4!2zMsKwNTAnMTguOSJOIDYzwrAzOSczNS45Ilc!8m2!3d2.8385878!4d-63.6599705!3m5!1s0x8def010001d71ea9:0x6780289e3028056e!8m2!3d2.8367224!4d-63.6419263!16s%2Fg%2F11ms_6v44r?entry=ttu&amp;g_ep=EgoyMDI2MDgwNS4xIKXMDSoASAFQAw%3D%3D"/>
    <hyperlink ref="V552" r:id="rId544" display="https://www.google.com/maps/place/3%C2%B008'43.4%22N+62%C2%B013'49.7%22W/@3.1453797,-62.2311086,271m/data=!3m2!1e3!4b1!4m4!3m3!8m2!3d3.1453784!4d-62.2304649?entry=ttu&amp;g_ep=EgoyMDI2MDkxMy4wIKXMDSoASAFQAw%3D%3D"/>
    <hyperlink ref="V553" r:id="rId545" display="https://www.google.com/maps/place/2%C2%B042'23.3%22N+62%C2%B040'07.7%22W/@2.7064607,-62.6694592,271m/data=!3m2!1e3!4b1!4m4!3m3!8m2!3d2.7064594!4d-62.6688155?entry=ttu&amp;g_ep=EgoyMDI2MDkxMy4wIKXMDSoASAFQAw%3D%3D"/>
    <hyperlink ref="V554" r:id="rId546" display="https://www.google.com/maps/place/3%C2%B033'17.8%22N+63%C2%B010'08.9%22W/@3.5549404,-63.1697685,271m/data=!3m2!1e3!4b1!4m4!3m3!8m2!3d3.5549391!4d-63.1691248?entry=ttu&amp;g_ep=EgoyMDI2MDkxMy4wIKXMDSoASAFQAw%3D%3D"/>
    <hyperlink ref="V555" r:id="rId547" display="https://www.google.com/maps/place/UBSI+WAPUTHA/@2.9914127,-63.7092591,339m/data=!3m1!1e3!4m14!1m7!3m6!1s0x921bff448ede1685:0xa79b9a0d1eb330d7!2sPolo+Base+Vendaval+-+SESAI!8m2!3d-3.4168427!4d-65.8560646!16s%2Fg%2F11vlprpj5w!3m5!1s0x8def1b006e0598a9:0x29605a869e1da9e5!8m2!3d2.9912948!4d-63.7082037!16s%2Fg%2F11yswj1j_z?entry=ttu&amp;g_ep=EgoyMDI2MDgwNS4xIKXMDSoASAFQAw%3D%3D"/>
    <hyperlink ref="V556" r:id="rId548" display="https://www.google.com/maps/place/2%C2%B046'50.5%22N+63%C2%B019'31.0%22W/@2.7807054,-63.3259113,271m/data=!3m2!1e3!4b1!4m4!3m3!8m2!3d2.7807041!4d-63.3252676?entry=ttu&amp;g_ep=EgoyMDI2MDkxMy4wIKXMDSoASAFQAw%3D%3D"/>
    <hyperlink ref="V557" r:id="rId549" display="https://www.google.com/maps/place/POLO+BASE+XEXENA/@2.0137135,-61.8568735,8250m/data=!3m1!1e3!4m6!3m5!1s0x8df2910070c96253:0xa506009bd19a78c8!8m2!3d2.009529!4d-61.8621579!16s%2Fg%2F11vwl7q9qw?entry=ttu&amp;g_ep=EgoyMDI2MDgyNi4wIKXMDSoASAFQAw%3D%3D"/>
    <hyperlink ref="V558" r:id="rId550" display="https://www.google.com/maps/place/Xitei/@2.6078766,-63.8740006,459m/data=!3m1!1e3!4m14!1m7!3m6!1s0x8defbd8f7f5b03b1:0x75df73716307fc14!2sXitei!8m2!3d2.6074278!4d-63.8740611!16s%2Fg%2F11sts3s0nv!3m5!1s0x8defbd8f7f5b03b1:0x75df73716307fc14!8m2!3d2.6074278!4d-63.8740611!16s%2Fg%2F11sts3s0nv?entry=ttu&amp;g_ep=EgoyMDI2MDgwNS4xIKXMDSoASAFQAw%3D%3D"/>
    <hyperlink ref="V559" r:id="rId551" display="https://maps.app.goo.gl/nSMd8aqRLPpEYkso8"/>
    <hyperlink ref="V560" r:id="rId552" display="https://www.google.com/maps/place/Unidade+B%C3%A1sica+de+Sa%C3%BAde+Ind%C3%ADgena+Ye'kwana/@3.9918274,-64.490868,339m/data=!3m1!1e3!4m6!3m5!1s0x8de7d3006f178f6d:0x8ce002bb0aa34d61!8m2!3d3.9918372!4d-64.4910081!16s%2Fg%2F11w2f2hsyy?entry=ttu&amp;g_ep=EgoyMDI2MDgyNi4wIKXMDSoASAFQAw%3D%3D"/>
    <hyperlink ref="V561" r:id="rId553" display="https://www.google.com/maps/place/30%C2%B018'01.4%22S+51%C2%B018'09.1%22W/@-30.3004377,-51.3027566,38m/data=!3m1!1e3!4m4!3m3!8m2!3d-30.3003935!4d-51.302525?hl=pt-BR&amp;entry=ttu&amp;g_ep=EgoyMDI2MDgyMy4wIKXMDSoASAFQAw%3D%3D"/>
    <hyperlink ref="V562" r:id="rId554" display="https://www.google.com/maps?q=-27.373392,-53.757147"/>
    <hyperlink ref="V563" r:id="rId555" display="https://www.google.com/maps/place/Polo+Base+Nonoai/@-27.3638502,-52.7745993,121m/data=!3m1!1e3!4m6!3m5!1s0x94fb55006dd16407:0xb72c62cf56f8571f!8m2!3d-27.3636238!4d-52.7745039!16s%2Fg%2F11m5mk_11d?entry=ttu&amp;g_ep=EgoyMDI2MDgxMS4wIKXMDSoASAFQAw%3D%3D"/>
    <hyperlink ref="V564" r:id="rId556" display="https://www.google.com/maps/place/Av.+Get%C3%BAlio+Vargas,+1485+-+Centro,+Os%C3%B3rio+-+RS,+95520-000/@-29.8923106,-50.2736151,899m/data=!3m2!1e3!4b1!4m6!3m5!1s0x951866048b22d0ef:0x3dcd987b6ec37334!8m2!3d-29.8923106!4d-50.2736151!16s%2Fg%2F11cph5dv0q!18m1!1e1?entry=ttu&amp;g_ep=EgoyMDI2MDgyNC4wIKXMDSoASAFQAw%3D%3D"/>
    <hyperlink ref="V565" r:id="rId557" display="https://www.google.com/maps/place/R.+Ant%C3%B4nio+Ara%C3%BAjo,+1176+-+6%C2%BA+andar+-+Popular,+Passo+Fundo+-+RS,+99010-220/@-28.2595381,-52.3947977,993m/data=!3m2!1e3!4b1!4m6!3m5!1s0x94e2bf86412c0001:0xa84533e13040ce22!8m2!3d-28.2595381!4d-52.3947977!16s%2Fg%2F11w52jwgjq?entry=ttu&amp;g_ep=EgoyMDI2MDgxOS4wIKXMDSoASAFQAw%3D%3D"/>
    <hyperlink ref="V566" r:id="rId558" display="https://www.google.com/maps?q=-30.019853,-51.206572"/>
    <hyperlink ref="V567" r:id="rId559" display="https://www.google.com/maps/place/30%C2%B005'32.7%22S+51%C2%B004'13.8%22W/@-30.0925769,-51.0711166,122m/data=!3m1!1e3!4m4!3m3!8m2!3d-30.0924167!4d-51.0705?hl=pt-BR&amp;entry=ttu&amp;g_ep=EgoyMDI2MDgyMy4wIKXMDSoASAFQAw%3D%3D"/>
    <hyperlink ref="V568" r:id="rId560" display="https://www.google.com/maps/place/R.+Jos%C3%A9+Wenceslau+Neves,+37+-+Centro,+Araquari+-+SC,+89245-000/@-26.3698447,-48.7284314,16z/data=!4m16!1m9!3m8!1s0x94deb5340d645dfb:0xca8078e45e496a83!2sR.+Jos%C3%A9+Wenceslau+Neves,+37+-+Centro,+Araquari+-+SC,+89245-000!3b1!8m2!3d-26.3698722!4d-48.7230136!10e5!16s%2Fg%2F11f2rwy01g!3m5!1s0x94deb5340d645dfb:0xca8078e45e496a83!8m2!3d-26.3698722!4d-48.7230136!16s%2Fg%2F11f2rwy01g?entry=ttu&amp;g_ep=EgoyMDI2MDcyOS4wIKXMDSoASAFQAw%3D%3D"/>
    <hyperlink ref="V569" r:id="rId561" display="https://www.google.com/maps/place/R.+Curitiba,+465+-+Santa+Maria,+Chapec%C3%B3+-+SC,+89812-150/@-27.1077544,-52.6134989,16z/data=!4m16!1m9!3m8!1s0x94e4b6a4e8a2ff89:0x2a67ec8a7ca87114!2sR.+Curitiba,+465+-+Santa+Maria,+Chapec%C3%B3+-+SC,+89812-150!3b1!8m2!3d-27.10771!4d-52.6081841!10e5!16s%2Fg%2F11lmp7k7dj!3m5!1s0x94e4b6a4e8a2ff89:0x2a67ec8a7ca87114!8m2!3d-27.10771!4d-52.6081841!16s%2Fg%2F11lmp7k7dj?entry=ttu&amp;g_ep=EgoyMDI2MDcyOS4wIKXMDSoASAFQAw%3D%3D"/>
    <hyperlink ref="V570" r:id="rId562" display="https://maps.app.goo.gl/tDU3t86Mqj7GLocm7"/>
    <hyperlink ref="V571" r:id="rId563" display="https://www.google.com/maps/place/Av.+Patr%C3%ADcio+Ant%C3%B4nio+Teixeira,+317+-+Rio+Caveiras,+Bigua%C3%A7u+-+SC,+88160-000/@-27.5160963,-48.6457759,75m/data=!3m1!1e3!4m6!3m5!1s0x95274c1ba5567a9d:0x60af8e76b1e293fa!8m2!3d-27.5160194!4d-48.6457623!16s%2Fg%2F11wb1r1g9j?entry=ttu&amp;g_ep=EgoyMDI2MDgxMi4wIKXMDSoASAFQAw%3D%3D"/>
    <hyperlink ref="V572" r:id="rId564" display="https://www.google.com/maps/place/26%C2%B038'10.6%22S+52%C2%B027'09.5%22W/@-26.6362401,-52.4530096,200m/data=!3m1!1e3!4m4!3m3!8m2!3d-26.6362778!4d-52.4526389?entry=ttu&amp;g_ep=EgoyMDI2MDgyNC4wIKXMDSoASAFQAw%3D%3D"/>
    <hyperlink ref="V573" r:id="rId565" display="https://www.google.com/maps/place/26%C2%B057'52.9%22S+49%C2%B037'22.7%22W/@-26.964692,-49.6255549,1005m/data=!3m1!1e3!4m4!3m3!8m2!3d-26.9646944!4d-49.6229722?entry=ttu&amp;g_ep=EgoyMDI2MDgyMy4wIKXMDSoASAFQAw%3D%3D"/>
    <hyperlink ref="V574" r:id="rId566" display="https://www.google.com/maps/place/9%C2%B047'30.4%22S+37%C2%B021'54.3%22W/@-9.7920308,-37.3654412,225m/data=!3m1!1e3!4m4!3m3!8m2!3d-9.7917844!4d-37.365089?entry=ttu&amp;g_ep=EgoyMDI2MDgxNy4wIKXMDSoASAFQAw%3D%3D"/>
    <hyperlink ref="V575" r:id="rId567" display="https://www.google.com/maps/place/Casa+De+Saude+Ind%C3%ADgena/@-23.5819998,-46.6136519,65m/data=!3m1!1e3!4m6!3m5!1s0x94ce5bbd6250588b:0xb5e14a6bfcb43005!8m2!3d-23.582058!4d-46.6136399!16s%2Fg%2F11fd4k_4by?entry=ttu&amp;g_ep=EgoyMDI2MDgxMS4wIKXMDSoASAFQAw%3D%3D"/>
    <hyperlink ref="V576" r:id="rId568" display="https://www.google.com/maps/place/R.+Quintino+Bocai%C3%BAva,+14-17+-+Jardim+Estoril,+Bauru+-+SP,+17014-300/@-22.3379292,-49.0797514,17z/data=!4m13!1m7!3m6!1s0x94bf670151a63465:0x16072ec6bd2e8e90!2sR.+Quintino+Bocai%C3%BAva,+14-17+-+Jardim+Estoril,+Bauru+-+SP,+17014-300!3b1!8m2!3d-22.3378142!4d-49.0769967!3m4!1s0x94bf670151a63465:0x16072ec6bd2e8e90!8m2!3d-22.3378142!4d-49.0769967?entry=ttu&amp;g_ep=EgoyMDI2MDcyOS4wIKXMDSoASAFQAw%3D%3D"/>
    <hyperlink ref="V577" r:id="rId569" display="https://www.google.com/maps/place/23%C2%B042'18.5%22S+49%C2%B029'19.0%22W/@-23.7052886,-49.4885137,3a,75y,330.67h,90t/data=!3m7!1e1!3m5!1sKcSlpo-pCphdMifVV_QUbw!2e0!6shttps:%2F%2Fstreetviewpixels-pa.googleapis.com%2Fv1%2Fthumbnail%3Fcb_client%3Dmaps_sv.tactile%26w%3D900%26h%3D600%26pitch%3D0%26panoid%3DKcSlpo-pCphdMifVV_QUbw%26yaw%3D330.67148!7i16384!8i8192!4m4!3m3!8m2!3d-23.7051252!4d-49.4885969!18m1!1e1?entry=ttu&amp;g_ep=EgoyMDI2MDgyNi4wIKXMDSoASAFQAw%3D%3D"/>
    <hyperlink ref="V578" r:id="rId570" display="https://www.google.com/maps/place/Av.+Washington+Lu%C3%ADs,+120+-+Centro,+Miracatu+-+SP,+11850-000/@-24.2868345,-47.4620918,17z/data=!3m1!4b1!4m10!1m2!2m1!1sAVENIDA+WASHINGTON+LUIZ,+120++BAIRRO+CENTRO+MIRACATU+SP!3m6!1s0x94c557ce1095ff4d:0x4b7d8c83bfbd3efc!8m2!3d-24.2868394!4d-47.4595169!15sCjdBVkVOSURBIFdBU0hJTkdUT04gTFVJWiwgMTIwICBCQUlSUk8gQ0VOVFJPIE1JUkFDQVRVIFNQkgERY29tcG91bmRfYnVpbGRpbmfgAQA!16s%2Fg%2F11f27yr7tl?entry=ttu&amp;g_ep=EgoyMDI2MDgxNy4wIKXMDSoASAFQAw%3D%3D"/>
    <hyperlink ref="V579" r:id="rId571" display="https://www.google.com/maps/place/Polo+Base+Sa%C3%BAde+Ind%C3%ADgena+Mongagua/@-24.0926577,-46.6267399,83m/data=!3m1!1e3!4m6!3m5!1s0x94ce27d4ccd960d9:0x3ed836cee0bf802e!8m2!3d-24.0927033!4d-46.6265179!16s%2Fg%2F11vl43jks3?entry=ttu&amp;g_ep=EgoyMDI2MDgwNC4wIKXMDSoASAFQAw%3D%3D"/>
    <hyperlink ref="V580" r:id="rId572" display="https://www.google.com/maps/place/24%C2%B018'59.5%22S+46%C2%B059'50.1%22W/@-24.316473,-46.9972914,3a,75y,144.55h,90t/data=!3m7!1e1!3m5!1sHtXX5Fz_EzinyZ5VlIB51w!2e0!6shttps:%2F%2Fstreetviewpixels-pa.googleapis.com%2Fv1%2Fthumbnail%3Fcb_client%3Dmaps_sv.tactile%26w%3D900%26h%3D600%26pitch%3D0%26panoid%3DHtXX5Fz_EzinyZ5VlIB51w%26yaw%3D144.5456!7i16384!8i8192!4m4!3m3!8m2!3d-24.3165341!4d-46.9972446?entry=ttu&amp;g_ep=EgoyMDI2MDgyNi4wIKXMDSoASAFQAw%3D%3D"/>
    <hyperlink ref="V581" r:id="rId573" display="https://www.google.com/maps/@-24.5083211,-47.8461485,3a,55.4y,250.48h,72.85t/data=!3m7!1e1!3m5!1sBiRspnfKRvjj66uK1KgY7g!2e0!6shttps:%2F%2Fstreetviewpixels-pa.googleapis.com%2Fv1%2Fthumbnail%3Fcb_client%3Dmaps_sv.tactile%26w%3D900%26h%3D600%26pitch%3D17.14722254827386%26panoid%3DBiRspnfKRvjj66uK1KgY7g%26yaw%3D250.48056196452424!7i16384!8i8192?entry=ttu&amp;g_ep=EgoyMDI2MDcyMC4wIKXMDSoASAFQAw%3D%3D"/>
    <hyperlink ref="V582" r:id="rId574" display="https://www.google.com/maps/place/23%C2%B044'26.6%22S+45%C2%B049'01.2%22W/@-23.7406437,-45.8171393,352m/data=!3m1!1e3!4m4!3m3!8m2!3d-23.7407136!4d-45.8170079!18m1!1e1?entry=ttu&amp;g_ep=EgoyMDI2MDgyNi4wIKXMDSoASAFQAw%3D%3D"/>
    <hyperlink ref="V583" r:id="rId575" display="https://www.google.com/maps/place/Casa+De+Saude+Ind%C3%ADgena/@-23.5819998,-46.6136519,65m/data=!3m1!1e3!4m6!3m5!1s0x94ce5bbd6250588b:0xb5e14a6bfcb43005!8m2!3d-23.582058!4d-46.6136399!16s%2Fg%2F11fd4k_4by?entry=ttu&amp;g_ep=EgoyMDI2MDgxMS4wIKXMDSoASAFQAw%3D%3D"/>
    <hyperlink ref="V584" r:id="rId576" display="https://maps.app.goo.gl/M84LmsKTyPKhp2Rr8"/>
    <hyperlink ref="V585" r:id="rId577" display="https://www.google.com/maps/place/Casa+de+Apoio+%C3%A1+Sa%C3%BAde+ind%C3%ADgena+-+Aragua%C3%ADna/@-7.1826449,-48.1966227,17z/data=!3m1!4b1!4m6!3m5!1s0x92d90dce21a54feb:0xfd85c7a7c47bca42!8m2!3d-7.1826502!4d-48.1940478!16s%2Fg%2F11pxwg05n6?entry=ttu&amp;g_ep=EgoyMDI2MDcxNS4wIKXMDSoASAFQAw%3D%3D"/>
    <hyperlink ref="V586" r:id="rId578" display="https://www.google.com/maps/place/11%C2%B048'22.5%22S+49%C2%B031'31.5%22W/@-11.8062525,-49.5260626,276m/data=!3m1!1e3!4m4!3m3!8m2!3d-11.8062538!4d-49.5254189?entry=ttu&amp;g_ep=EgoyMDI2MDgxMC4wIKXMDSoASAFQAw%3D%3D"/>
    <hyperlink ref="V587" r:id="rId579" display="https://www.google.com/maps/place/7%C2%B042'41.0%22S+47%C2%B018'31.0%22W/@-7.7113769,-47.3089571,206m/data=!3m1!1e3!4m4!3m3!8m2!3d-7.71139!4d-47.30861?entry=ttu&amp;g_ep=EgoyMDI2MDgwNS4xIKXMDSoASAFQAw%3D%3D"/>
    <hyperlink ref="V588" r:id="rId580" display="https://www.google.com/maps/place/CASAI-+Casa+Do+%C3%8Dndio/@-11.727265,-49.096884,17z/data=!3m1!4b1!4m6!3m5!1s0x933e95f73aa5cbf9:0xaa7f70ac58b84133!8m2!3d-11.7272703!4d-49.0943091!16s%2Fg%2F11gr2d9x6p?entry=ttu&amp;g_ep=EgoyMDI2MDcxNS4wIKXMDSoASAFQAw%3D%3D"/>
    <hyperlink ref="V589" r:id="rId581" display="https://www.google.com/maps/@-8.3930939,-47.7756296,3a,75y,272.58h,90t/data=!3m10!1e1!3m8!1smln0Gg4QRK_cff5O60Cj_A!2e0!6shttps:%2F%2Fstreetviewpixels-pa.googleapis.com%2Fv1%2Fthumbnail%3Fcb_client%3Dmaps_sv.tactile%26w%3D900%26h%3D600%26pitch%3D0%26panoid%3Dmln0Gg4QRK_cff5O60Cj_A%26yaw%3D272.57913!7i16384!8i8192!9m2!1b1!2i49!18m1!1e1?entry=ttu&amp;g_ep=EgoyMDI2MDgwNS4xIKXMDSoASAFQAw%3D%3D"/>
    <hyperlink ref="V591" r:id="rId582" display="https://maps.app.goo.gl/siipZacD8hcQ7YFS9"/>
    <hyperlink ref="V592" r:id="rId583" display="https://www.google.com/maps/place/7%C2%B007'33.3%22S+49%C2%B010'42.9%22W/@-7.1261033,-49.1796393,245m/data=!3m1!1e3!4m4!3m3!8m2!3d-7.1259056!4d-49.1785694?entry=ttu&amp;g_ep=EgoyMDI2MDgwNS4xIKXMDSoASAFQAw%3D%3D"/>
    <hyperlink ref="V593" r:id="rId584" display="https://www.google.com/maps/place/R.+da+Paz,+128,+Tocantin%C3%B3polis+-+TO,+77900-000/@-6.3234109,-47.4236335,17z/data=!3m1!4b1!4m6!3m5!1s0x92d08190f5882c49:0x5d847ee7f0d010b0!8m2!3d-6.3234109!4d-47.4210586!16s%2Fg%2F11jsjjx14q?hl=pt-BR&amp;entry=ttu&amp;g_ep=EgoyMDI2MDgwNS4xIKXMDSoASAFQAw%3D%3D"/>
    <hyperlink ref="V594" r:id="rId585" display="https://www.google.com/maps/place/R.+Quinze,+75,+Tocant%C3%ADnia+-+TO,+77640-000/@-9.5604827,-48.3718537,17z/data=!3m1!4b1!4m5!3m4!1s0x93245dcf7e4508e9:0xfdf99f8da67b8ad7!8m2!3d-9.560488!4d-48.3692788?entry=ttu&amp;g_ep=EgoyMDI2MDgxMC4wIKXMDSoASAFQAw%3D%3D"/>
  </hyperlinks>
  <printOptions headings="false" gridLines="false" gridLinesSet="true" horizontalCentered="false" verticalCentered="false"/>
  <pageMargins left="0.7875" right="0.7875" top="1.05277777777778" bottom="1.05277777777778" header="0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&amp;Cffffff&amp;A</oddHeader>
    <oddFooter>&amp;CffffffPágina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59"/>
  <sheetViews>
    <sheetView showFormulas="false" showGridLines="true" showRowColHeaders="true" showZeros="true" rightToLeft="false" tabSelected="false" showOutlineSymbols="true" defaultGridColor="true" view="normal" topLeftCell="A59" colorId="64" zoomScale="100" zoomScaleNormal="100" zoomScalePageLayoutView="100" workbookViewId="0">
      <selection pane="topLeft" activeCell="A59" activeCellId="0" sqref="A59"/>
    </sheetView>
  </sheetViews>
  <sheetFormatPr defaultColWidth="11.53515625" defaultRowHeight="15" zeroHeight="true" outlineLevelRow="0" outlineLevelCol="0"/>
  <cols>
    <col collapsed="false" customWidth="true" hidden="false" outlineLevel="0" max="1" min="1" style="1" width="8"/>
    <col collapsed="false" customWidth="true" hidden="false" outlineLevel="0" max="2" min="2" style="1" width="34"/>
    <col collapsed="false" customWidth="true" hidden="false" outlineLevel="0" max="3" min="3" style="1" width="95"/>
    <col collapsed="false" customWidth="false" hidden="true" outlineLevel="0" max="16384" min="4" style="1" width="11.53"/>
  </cols>
  <sheetData>
    <row r="1" customFormat="false" ht="25.5" hidden="false" customHeight="true" outlineLevel="0" collapsed="false">
      <c r="A1" s="50" t="s">
        <v>3382</v>
      </c>
      <c r="B1" s="50"/>
      <c r="C1" s="50"/>
    </row>
    <row r="2" customFormat="false" ht="31.5" hidden="false" customHeight="true" outlineLevel="0" collapsed="false">
      <c r="A2" s="51" t="s">
        <v>3383</v>
      </c>
      <c r="B2" s="51"/>
      <c r="C2" s="51"/>
    </row>
    <row r="3" customFormat="false" ht="19.5" hidden="false" customHeight="true" outlineLevel="0" collapsed="false">
      <c r="A3" s="52" t="s">
        <v>3384</v>
      </c>
      <c r="B3" s="52"/>
      <c r="C3" s="52"/>
    </row>
    <row r="4" customFormat="false" ht="15" hidden="false" customHeight="true" outlineLevel="0" collapsed="false">
      <c r="A4" s="53" t="s">
        <v>3385</v>
      </c>
      <c r="B4" s="53"/>
      <c r="C4" s="53" t="s">
        <v>3386</v>
      </c>
    </row>
    <row r="5" customFormat="false" ht="30" hidden="false" customHeight="true" outlineLevel="0" collapsed="false">
      <c r="A5" s="54" t="s">
        <v>3387</v>
      </c>
      <c r="B5" s="54"/>
      <c r="C5" s="55" t="s">
        <v>3388</v>
      </c>
    </row>
    <row r="6" customFormat="false" ht="15" hidden="false" customHeight="true" outlineLevel="0" collapsed="false">
      <c r="A6" s="56" t="s">
        <v>3389</v>
      </c>
      <c r="B6" s="56"/>
      <c r="C6" s="57" t="s">
        <v>3390</v>
      </c>
    </row>
    <row r="7" customFormat="false" ht="30" hidden="false" customHeight="true" outlineLevel="0" collapsed="false">
      <c r="A7" s="54" t="s">
        <v>3391</v>
      </c>
      <c r="B7" s="54"/>
      <c r="C7" s="55" t="s">
        <v>3392</v>
      </c>
    </row>
    <row r="8" customFormat="false" ht="15" hidden="false" customHeight="true" outlineLevel="0" collapsed="false">
      <c r="A8" s="56" t="s">
        <v>3393</v>
      </c>
      <c r="B8" s="56"/>
      <c r="C8" s="57" t="s">
        <v>3394</v>
      </c>
    </row>
    <row r="9" customFormat="false" ht="30" hidden="false" customHeight="true" outlineLevel="0" collapsed="false">
      <c r="A9" s="54" t="s">
        <v>3395</v>
      </c>
      <c r="B9" s="54"/>
      <c r="C9" s="55" t="s">
        <v>3396</v>
      </c>
    </row>
    <row r="10" customFormat="false" ht="15" hidden="false" customHeight="true" outlineLevel="0" collapsed="false">
      <c r="A10" s="56" t="s">
        <v>3397</v>
      </c>
      <c r="B10" s="56"/>
      <c r="C10" s="57" t="s">
        <v>3398</v>
      </c>
    </row>
    <row r="11" customFormat="false" ht="30" hidden="false" customHeight="true" outlineLevel="0" collapsed="false">
      <c r="A11" s="54" t="s">
        <v>3399</v>
      </c>
      <c r="B11" s="54"/>
      <c r="C11" s="55" t="s">
        <v>3400</v>
      </c>
    </row>
    <row r="12" customFormat="false" ht="15" hidden="false" customHeight="true" outlineLevel="0" collapsed="false">
      <c r="A12" s="56" t="s">
        <v>3401</v>
      </c>
      <c r="B12" s="56"/>
      <c r="C12" s="57" t="s">
        <v>3402</v>
      </c>
    </row>
    <row r="13" customFormat="false" ht="30" hidden="false" customHeight="true" outlineLevel="0" collapsed="false">
      <c r="A13" s="54" t="s">
        <v>3403</v>
      </c>
      <c r="B13" s="54"/>
      <c r="C13" s="55" t="s">
        <v>3404</v>
      </c>
    </row>
    <row r="14" customFormat="false" ht="15" hidden="false" customHeight="true" outlineLevel="0" collapsed="false">
      <c r="A14" s="56" t="s">
        <v>3405</v>
      </c>
      <c r="B14" s="56"/>
      <c r="C14" s="57" t="s">
        <v>3406</v>
      </c>
    </row>
    <row r="15" customFormat="false" ht="30" hidden="false" customHeight="true" outlineLevel="0" collapsed="false">
      <c r="A15" s="54" t="s">
        <v>3407</v>
      </c>
      <c r="B15" s="54"/>
      <c r="C15" s="55" t="s">
        <v>3408</v>
      </c>
    </row>
    <row r="16" customFormat="false" ht="30" hidden="false" customHeight="true" outlineLevel="0" collapsed="false">
      <c r="A16" s="56" t="s">
        <v>3409</v>
      </c>
      <c r="B16" s="56"/>
      <c r="C16" s="57" t="s">
        <v>3410</v>
      </c>
    </row>
    <row r="17" customFormat="false" ht="30" hidden="false" customHeight="true" outlineLevel="0" collapsed="false">
      <c r="A17" s="54" t="s">
        <v>3411</v>
      </c>
      <c r="B17" s="54"/>
      <c r="C17" s="55" t="s">
        <v>3412</v>
      </c>
    </row>
    <row r="18" customFormat="false" ht="15" hidden="false" customHeight="true" outlineLevel="0" collapsed="false">
      <c r="A18" s="56" t="s">
        <v>106</v>
      </c>
      <c r="B18" s="56"/>
      <c r="C18" s="57" t="s">
        <v>3413</v>
      </c>
    </row>
    <row r="19" customFormat="false" ht="30" hidden="false" customHeight="true" outlineLevel="0" collapsed="false">
      <c r="A19" s="54" t="s">
        <v>3414</v>
      </c>
      <c r="B19" s="54"/>
      <c r="C19" s="55" t="s">
        <v>3415</v>
      </c>
    </row>
    <row r="20" customFormat="false" ht="30" hidden="false" customHeight="true" outlineLevel="0" collapsed="false">
      <c r="A20" s="56" t="s">
        <v>3416</v>
      </c>
      <c r="B20" s="56"/>
      <c r="C20" s="57" t="s">
        <v>3417</v>
      </c>
    </row>
    <row r="21" customFormat="false" ht="15" hidden="false" customHeight="true" outlineLevel="0" collapsed="false"/>
    <row r="22" customFormat="false" ht="19.5" hidden="false" customHeight="true" outlineLevel="0" collapsed="false">
      <c r="A22" s="52" t="s">
        <v>3418</v>
      </c>
      <c r="B22" s="52"/>
      <c r="C22" s="52"/>
    </row>
    <row r="23" customFormat="false" ht="15" hidden="false" customHeight="true" outlineLevel="0" collapsed="false">
      <c r="A23" s="53" t="s">
        <v>3419</v>
      </c>
      <c r="B23" s="53"/>
      <c r="C23" s="53" t="s">
        <v>3420</v>
      </c>
    </row>
    <row r="24" customFormat="false" ht="15" hidden="false" customHeight="true" outlineLevel="0" collapsed="false">
      <c r="A24" s="54" t="s">
        <v>3421</v>
      </c>
      <c r="B24" s="54"/>
      <c r="C24" s="55" t="s">
        <v>3422</v>
      </c>
    </row>
    <row r="25" customFormat="false" ht="15" hidden="false" customHeight="true" outlineLevel="0" collapsed="false">
      <c r="A25" s="56" t="s">
        <v>3423</v>
      </c>
      <c r="B25" s="56"/>
      <c r="C25" s="57" t="s">
        <v>3424</v>
      </c>
    </row>
    <row r="26" customFormat="false" ht="15" hidden="false" customHeight="true" outlineLevel="0" collapsed="false">
      <c r="A26" s="54" t="s">
        <v>3425</v>
      </c>
      <c r="B26" s="54"/>
      <c r="C26" s="55" t="s">
        <v>3426</v>
      </c>
    </row>
    <row r="27" customFormat="false" ht="15" hidden="false" customHeight="true" outlineLevel="0" collapsed="false">
      <c r="A27" s="56" t="s">
        <v>3427</v>
      </c>
      <c r="B27" s="56"/>
      <c r="C27" s="57" t="s">
        <v>3428</v>
      </c>
    </row>
    <row r="28" customFormat="false" ht="30" hidden="false" customHeight="true" outlineLevel="0" collapsed="false">
      <c r="A28" s="54" t="s">
        <v>3429</v>
      </c>
      <c r="B28" s="54"/>
      <c r="C28" s="55" t="s">
        <v>3430</v>
      </c>
    </row>
    <row r="29" customFormat="false" ht="15" hidden="false" customHeight="true" outlineLevel="0" collapsed="false">
      <c r="A29" s="56" t="s">
        <v>3399</v>
      </c>
      <c r="B29" s="56"/>
      <c r="C29" s="57" t="s">
        <v>3431</v>
      </c>
    </row>
    <row r="30" customFormat="false" ht="15" hidden="false" customHeight="true" outlineLevel="0" collapsed="false">
      <c r="A30" s="54" t="s">
        <v>3432</v>
      </c>
      <c r="B30" s="54"/>
      <c r="C30" s="55" t="s">
        <v>3433</v>
      </c>
    </row>
    <row r="31" customFormat="false" ht="15" hidden="false" customHeight="true" outlineLevel="0" collapsed="false">
      <c r="A31" s="56" t="s">
        <v>3434</v>
      </c>
      <c r="B31" s="56"/>
      <c r="C31" s="57" t="s">
        <v>3435</v>
      </c>
    </row>
    <row r="32" customFormat="false" ht="15" hidden="false" customHeight="true" outlineLevel="0" collapsed="false">
      <c r="A32" s="54" t="s">
        <v>3436</v>
      </c>
      <c r="B32" s="54"/>
      <c r="C32" s="55" t="s">
        <v>3437</v>
      </c>
    </row>
    <row r="33" customFormat="false" ht="15" hidden="false" customHeight="true" outlineLevel="0" collapsed="false">
      <c r="A33" s="56" t="s">
        <v>3438</v>
      </c>
      <c r="B33" s="56"/>
      <c r="C33" s="57" t="s">
        <v>3439</v>
      </c>
    </row>
    <row r="34" customFormat="false" ht="15" hidden="false" customHeight="true" outlineLevel="0" collapsed="false"/>
    <row r="35" customFormat="false" ht="19.5" hidden="false" customHeight="true" outlineLevel="0" collapsed="false">
      <c r="A35" s="52" t="s">
        <v>3440</v>
      </c>
      <c r="B35" s="52"/>
      <c r="C35" s="52"/>
    </row>
    <row r="36" customFormat="false" ht="15" hidden="false" customHeight="true" outlineLevel="0" collapsed="false">
      <c r="A36" s="53" t="s">
        <v>9</v>
      </c>
      <c r="B36" s="53" t="s">
        <v>11</v>
      </c>
      <c r="C36" s="53" t="s">
        <v>3441</v>
      </c>
    </row>
    <row r="37" customFormat="false" ht="15" hidden="false" customHeight="true" outlineLevel="0" collapsed="false">
      <c r="A37" s="58" t="n">
        <v>1</v>
      </c>
      <c r="B37" s="54" t="s">
        <v>19</v>
      </c>
      <c r="C37" s="55" t="s">
        <v>3442</v>
      </c>
    </row>
    <row r="38" customFormat="false" ht="15" hidden="false" customHeight="true" outlineLevel="0" collapsed="false">
      <c r="A38" s="59" t="n">
        <v>2</v>
      </c>
      <c r="B38" s="56" t="s">
        <v>3443</v>
      </c>
      <c r="C38" s="57" t="s">
        <v>3444</v>
      </c>
    </row>
    <row r="39" customFormat="false" ht="30" hidden="false" customHeight="true" outlineLevel="0" collapsed="false">
      <c r="A39" s="58" t="n">
        <v>3</v>
      </c>
      <c r="B39" s="54" t="s">
        <v>27</v>
      </c>
      <c r="C39" s="55" t="s">
        <v>3445</v>
      </c>
    </row>
    <row r="40" customFormat="false" ht="15" hidden="false" customHeight="true" outlineLevel="0" collapsed="false">
      <c r="A40" s="59" t="n">
        <v>4</v>
      </c>
      <c r="B40" s="56" t="s">
        <v>30</v>
      </c>
      <c r="C40" s="57" t="s">
        <v>3446</v>
      </c>
    </row>
    <row r="41" customFormat="false" ht="15" hidden="false" customHeight="true" outlineLevel="0" collapsed="false">
      <c r="A41" s="58" t="n">
        <v>5</v>
      </c>
      <c r="B41" s="54" t="s">
        <v>3447</v>
      </c>
      <c r="C41" s="55" t="s">
        <v>3448</v>
      </c>
    </row>
    <row r="42" customFormat="false" ht="15" hidden="false" customHeight="true" outlineLevel="0" collapsed="false">
      <c r="A42" s="59" t="n">
        <v>6</v>
      </c>
      <c r="B42" s="56" t="s">
        <v>3449</v>
      </c>
      <c r="C42" s="57" t="s">
        <v>3450</v>
      </c>
    </row>
    <row r="43" customFormat="false" ht="30" hidden="false" customHeight="true" outlineLevel="0" collapsed="false">
      <c r="A43" s="58" t="n">
        <v>7</v>
      </c>
      <c r="B43" s="54" t="s">
        <v>3451</v>
      </c>
      <c r="C43" s="55" t="s">
        <v>3452</v>
      </c>
    </row>
    <row r="44" customFormat="false" ht="30" hidden="false" customHeight="true" outlineLevel="0" collapsed="false">
      <c r="A44" s="59" t="n">
        <v>8</v>
      </c>
      <c r="B44" s="56" t="s">
        <v>106</v>
      </c>
      <c r="C44" s="57" t="s">
        <v>3453</v>
      </c>
    </row>
    <row r="45" customFormat="false" ht="30" hidden="false" customHeight="true" outlineLevel="0" collapsed="false">
      <c r="A45" s="58" t="n">
        <v>9</v>
      </c>
      <c r="B45" s="54" t="s">
        <v>3454</v>
      </c>
      <c r="C45" s="55" t="s">
        <v>3455</v>
      </c>
    </row>
    <row r="46" customFormat="false" ht="15" hidden="false" customHeight="true" outlineLevel="0" collapsed="false">
      <c r="A46" s="59" t="n">
        <v>10</v>
      </c>
      <c r="B46" s="56" t="s">
        <v>3456</v>
      </c>
      <c r="C46" s="57" t="s">
        <v>3457</v>
      </c>
    </row>
    <row r="47" customFormat="false" ht="15" hidden="false" customHeight="true" outlineLevel="0" collapsed="false">
      <c r="A47" s="58" t="n">
        <v>11</v>
      </c>
      <c r="B47" s="54" t="s">
        <v>3458</v>
      </c>
      <c r="C47" s="55" t="s">
        <v>3459</v>
      </c>
    </row>
    <row r="48" customFormat="false" ht="15" hidden="false" customHeight="true" outlineLevel="0" collapsed="false"/>
    <row r="49" customFormat="false" ht="19.5" hidden="false" customHeight="true" outlineLevel="0" collapsed="false">
      <c r="A49" s="52" t="s">
        <v>3460</v>
      </c>
      <c r="B49" s="52"/>
      <c r="C49" s="52"/>
    </row>
    <row r="50" customFormat="false" ht="30" hidden="false" customHeight="true" outlineLevel="0" collapsed="false">
      <c r="A50" s="60" t="s">
        <v>3461</v>
      </c>
      <c r="B50" s="60"/>
      <c r="C50" s="60"/>
    </row>
    <row r="51" customFormat="false" ht="15" hidden="false" customHeight="true" outlineLevel="0" collapsed="false">
      <c r="A51" s="60" t="s">
        <v>3462</v>
      </c>
      <c r="B51" s="60"/>
      <c r="C51" s="60"/>
    </row>
    <row r="52" customFormat="false" ht="30" hidden="false" customHeight="true" outlineLevel="0" collapsed="false">
      <c r="A52" s="60" t="s">
        <v>3463</v>
      </c>
      <c r="B52" s="60"/>
      <c r="C52" s="60"/>
    </row>
    <row r="53" customFormat="false" ht="15" hidden="false" customHeight="true" outlineLevel="0" collapsed="false">
      <c r="A53" s="60" t="s">
        <v>3464</v>
      </c>
      <c r="B53" s="60"/>
      <c r="C53" s="60"/>
    </row>
    <row r="54" customFormat="false" ht="30" hidden="false" customHeight="true" outlineLevel="0" collapsed="false">
      <c r="A54" s="60" t="s">
        <v>3465</v>
      </c>
      <c r="B54" s="60"/>
      <c r="C54" s="60"/>
    </row>
    <row r="55" customFormat="false" ht="15" hidden="false" customHeight="true" outlineLevel="0" collapsed="false"/>
    <row r="56" customFormat="false" ht="19.5" hidden="false" customHeight="true" outlineLevel="0" collapsed="false">
      <c r="A56" s="52" t="s">
        <v>3466</v>
      </c>
      <c r="B56" s="52"/>
      <c r="C56" s="52"/>
    </row>
    <row r="57" customFormat="false" ht="30" hidden="false" customHeight="true" outlineLevel="0" collapsed="false">
      <c r="A57" s="60" t="s">
        <v>3467</v>
      </c>
      <c r="B57" s="60"/>
      <c r="C57" s="60"/>
    </row>
    <row r="58" customFormat="false" ht="30" hidden="false" customHeight="true" outlineLevel="0" collapsed="false">
      <c r="A58" s="60" t="s">
        <v>3468</v>
      </c>
      <c r="B58" s="60"/>
      <c r="C58" s="60"/>
    </row>
    <row r="59" customFormat="false" ht="30" hidden="false" customHeight="true" outlineLevel="0" collapsed="false">
      <c r="A59" s="60" t="s">
        <v>3469</v>
      </c>
      <c r="B59" s="60"/>
      <c r="C59" s="60"/>
    </row>
  </sheetData>
  <mergeCells count="43">
    <mergeCell ref="A1:C1"/>
    <mergeCell ref="A2:C2"/>
    <mergeCell ref="A3:C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2:C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5:C35"/>
    <mergeCell ref="A49:C49"/>
    <mergeCell ref="A50:C50"/>
    <mergeCell ref="A51:C51"/>
    <mergeCell ref="A52:C52"/>
    <mergeCell ref="A53:C53"/>
    <mergeCell ref="A54:C54"/>
    <mergeCell ref="A56:C56"/>
    <mergeCell ref="A57:C57"/>
    <mergeCell ref="A58:C58"/>
    <mergeCell ref="A59:C59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6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3359375" defaultRowHeight="15" zeroHeight="false" outlineLevelRow="0" outlineLevelCol="0"/>
  <cols>
    <col collapsed="false" customWidth="true" hidden="false" outlineLevel="0" max="1" min="1" style="1" width="22.71"/>
    <col collapsed="false" customWidth="true" hidden="false" outlineLevel="0" max="2" min="2" style="1" width="8.57"/>
    <col collapsed="false" customWidth="true" hidden="false" outlineLevel="0" max="3" min="3" style="1" width="66.86"/>
    <col collapsed="false" customWidth="true" hidden="false" outlineLevel="0" max="4" min="4" style="1" width="28.71"/>
    <col collapsed="false" customWidth="true" hidden="false" outlineLevel="0" max="5" min="5" style="1" width="57.86"/>
    <col collapsed="false" customWidth="true" hidden="false" outlineLevel="0" max="6" min="6" style="1" width="25.29"/>
    <col collapsed="false" customWidth="true" hidden="false" outlineLevel="0" max="7" min="7" style="1" width="22.57"/>
    <col collapsed="false" customWidth="true" hidden="false" outlineLevel="0" max="8" min="8" style="1" width="19.57"/>
    <col collapsed="false" customWidth="true" hidden="false" outlineLevel="0" max="9" min="9" style="1" width="45"/>
    <col collapsed="false" customWidth="true" hidden="false" outlineLevel="0" max="10" min="10" style="1" width="48.57"/>
  </cols>
  <sheetData>
    <row r="1" customFormat="false" ht="22.5" hidden="false" customHeight="true" outlineLevel="0" collapsed="false">
      <c r="A1" s="61" t="s">
        <v>3470</v>
      </c>
      <c r="B1" s="61" t="s">
        <v>127</v>
      </c>
      <c r="C1" s="61" t="s">
        <v>136</v>
      </c>
      <c r="D1" s="62" t="s">
        <v>3471</v>
      </c>
      <c r="E1" s="61" t="s">
        <v>3472</v>
      </c>
      <c r="F1" s="61" t="s">
        <v>3473</v>
      </c>
      <c r="G1" s="62" t="s">
        <v>3474</v>
      </c>
      <c r="H1" s="61" t="s">
        <v>3475</v>
      </c>
      <c r="I1" s="1" t="s">
        <v>3476</v>
      </c>
    </row>
    <row r="2" customFormat="false" ht="22.5" hidden="false" customHeight="true" outlineLevel="0" collapsed="false">
      <c r="A2" s="63" t="s">
        <v>3477</v>
      </c>
      <c r="B2" s="63" t="s">
        <v>149</v>
      </c>
      <c r="C2" s="63" t="s">
        <v>151</v>
      </c>
      <c r="D2" s="63" t="s">
        <v>158</v>
      </c>
      <c r="E2" s="38" t="s">
        <v>150</v>
      </c>
      <c r="F2" s="63" t="n">
        <v>37</v>
      </c>
      <c r="G2" s="64" t="n">
        <v>388100</v>
      </c>
      <c r="H2" s="63" t="n">
        <v>2171.13</v>
      </c>
      <c r="I2" s="1" t="str">
        <f aca="false">E2&amp;"|"&amp;D2&amp;"|"&amp;B2&amp;"|"&amp;C2</f>
        <v>CRUZEIRO DO SUL|POLO BASE|AC|ALTO RIO JURUÁ</v>
      </c>
    </row>
    <row r="3" customFormat="false" ht="22.5" hidden="false" customHeight="true" outlineLevel="0" collapsed="false">
      <c r="A3" s="63" t="s">
        <v>3477</v>
      </c>
      <c r="B3" s="63" t="s">
        <v>149</v>
      </c>
      <c r="C3" s="63" t="s">
        <v>151</v>
      </c>
      <c r="D3" s="63" t="s">
        <v>136</v>
      </c>
      <c r="E3" s="38" t="s">
        <v>150</v>
      </c>
      <c r="F3" s="63" t="n">
        <v>58</v>
      </c>
      <c r="G3" s="64" t="n">
        <v>528833</v>
      </c>
      <c r="H3" s="63" t="n">
        <v>3010.8</v>
      </c>
      <c r="I3" s="1" t="str">
        <f aca="false">E3&amp;"|"&amp;D3&amp;"|"&amp;B3&amp;"|"&amp;C3</f>
        <v>CRUZEIRO DO SUL|DSEI|AC|ALTO RIO JURUÁ</v>
      </c>
    </row>
    <row r="4" customFormat="false" ht="22.5" hidden="false" customHeight="true" outlineLevel="0" collapsed="false">
      <c r="A4" s="63" t="s">
        <v>3477</v>
      </c>
      <c r="B4" s="63" t="s">
        <v>149</v>
      </c>
      <c r="C4" s="63" t="s">
        <v>151</v>
      </c>
      <c r="D4" s="63" t="s">
        <v>158</v>
      </c>
      <c r="E4" s="38" t="s">
        <v>165</v>
      </c>
      <c r="F4" s="63" t="n">
        <v>87</v>
      </c>
      <c r="G4" s="64" t="n">
        <v>961652</v>
      </c>
      <c r="H4" s="63" t="n">
        <v>5348.07</v>
      </c>
      <c r="I4" s="1" t="str">
        <f aca="false">E4&amp;"|"&amp;D4&amp;"|"&amp;B4&amp;"|"&amp;C4</f>
        <v>FEIJÓ|POLO BASE|AC|ALTO RIO JURUÁ</v>
      </c>
    </row>
    <row r="5" customFormat="false" ht="22.5" hidden="false" customHeight="true" outlineLevel="0" collapsed="false">
      <c r="A5" s="63" t="s">
        <v>3477</v>
      </c>
      <c r="B5" s="63" t="s">
        <v>149</v>
      </c>
      <c r="C5" s="63" t="s">
        <v>151</v>
      </c>
      <c r="D5" s="63" t="s">
        <v>158</v>
      </c>
      <c r="E5" s="38" t="s">
        <v>172</v>
      </c>
      <c r="F5" s="63" t="n">
        <v>42</v>
      </c>
      <c r="G5" s="64" t="n">
        <v>458515</v>
      </c>
      <c r="H5" s="63" t="n">
        <v>2553.46</v>
      </c>
      <c r="I5" s="1" t="str">
        <f aca="false">E5&amp;"|"&amp;D5&amp;"|"&amp;B5&amp;"|"&amp;C5</f>
        <v>JORDÃO|POLO BASE|AC|ALTO RIO JURUÁ</v>
      </c>
    </row>
    <row r="6" customFormat="false" ht="22.5" hidden="false" customHeight="true" outlineLevel="0" collapsed="false">
      <c r="A6" s="63" t="s">
        <v>3477</v>
      </c>
      <c r="B6" s="63" t="s">
        <v>149</v>
      </c>
      <c r="C6" s="63" t="s">
        <v>151</v>
      </c>
      <c r="D6" s="63" t="s">
        <v>158</v>
      </c>
      <c r="E6" s="38" t="s">
        <v>179</v>
      </c>
      <c r="F6" s="63" t="n">
        <v>48</v>
      </c>
      <c r="G6" s="64" t="n">
        <v>535889</v>
      </c>
      <c r="H6" s="63" t="n">
        <v>2977</v>
      </c>
      <c r="I6" s="1" t="str">
        <f aca="false">E6&amp;"|"&amp;D6&amp;"|"&amp;B6&amp;"|"&amp;C6</f>
        <v>MARECHAL THAUMATURGO|POLO BASE|AC|ALTO RIO JURUÁ</v>
      </c>
    </row>
    <row r="7" customFormat="false" ht="22.5" hidden="false" customHeight="true" outlineLevel="0" collapsed="false">
      <c r="A7" s="63" t="s">
        <v>3477</v>
      </c>
      <c r="B7" s="63" t="s">
        <v>149</v>
      </c>
      <c r="C7" s="63" t="s">
        <v>151</v>
      </c>
      <c r="D7" s="63" t="s">
        <v>187</v>
      </c>
      <c r="E7" s="38" t="s">
        <v>186</v>
      </c>
      <c r="F7" s="63" t="n">
        <v>46</v>
      </c>
      <c r="G7" s="64" t="n">
        <v>432929</v>
      </c>
      <c r="H7" s="63" t="n">
        <v>2453.88</v>
      </c>
      <c r="I7" s="1" t="str">
        <f aca="false">E7&amp;"|"&amp;D7&amp;"|"&amp;B7&amp;"|"&amp;C7</f>
        <v>MÂNCIO LIMA|CASAI|AC|ALTO RIO JURUÁ</v>
      </c>
    </row>
    <row r="8" customFormat="false" ht="22.5" hidden="false" customHeight="true" outlineLevel="0" collapsed="false">
      <c r="A8" s="63" t="s">
        <v>3477</v>
      </c>
      <c r="B8" s="63" t="s">
        <v>149</v>
      </c>
      <c r="C8" s="63" t="s">
        <v>151</v>
      </c>
      <c r="D8" s="63" t="s">
        <v>158</v>
      </c>
      <c r="E8" s="38" t="s">
        <v>186</v>
      </c>
      <c r="F8" s="63" t="n">
        <v>13</v>
      </c>
      <c r="G8" s="64" t="n">
        <v>120156</v>
      </c>
      <c r="H8" s="63" t="n">
        <v>682.63</v>
      </c>
      <c r="I8" s="1" t="str">
        <f aca="false">E8&amp;"|"&amp;D8&amp;"|"&amp;B8&amp;"|"&amp;C8</f>
        <v>MÂNCIO LIMA|POLO BASE|AC|ALTO RIO JURUÁ</v>
      </c>
    </row>
    <row r="9" customFormat="false" ht="22.5" hidden="false" customHeight="true" outlineLevel="0" collapsed="false">
      <c r="A9" s="63" t="s">
        <v>3477</v>
      </c>
      <c r="B9" s="63" t="s">
        <v>149</v>
      </c>
      <c r="C9" s="63" t="s">
        <v>151</v>
      </c>
      <c r="D9" s="63" t="s">
        <v>158</v>
      </c>
      <c r="E9" s="38" t="s">
        <v>198</v>
      </c>
      <c r="F9" s="63" t="n">
        <v>12</v>
      </c>
      <c r="G9" s="64" t="n">
        <v>119132</v>
      </c>
      <c r="H9" s="63" t="n">
        <v>670.8</v>
      </c>
      <c r="I9" s="1" t="str">
        <f aca="false">E9&amp;"|"&amp;D9&amp;"|"&amp;B9&amp;"|"&amp;C9</f>
        <v>PORTO WALTER|POLO BASE|AC|ALTO RIO JURUÁ</v>
      </c>
    </row>
    <row r="10" customFormat="false" ht="22.5" hidden="false" customHeight="true" outlineLevel="0" collapsed="false">
      <c r="A10" s="63" t="s">
        <v>3477</v>
      </c>
      <c r="B10" s="63" t="s">
        <v>149</v>
      </c>
      <c r="C10" s="63" t="s">
        <v>151</v>
      </c>
      <c r="D10" s="63" t="s">
        <v>158</v>
      </c>
      <c r="E10" s="38" t="s">
        <v>204</v>
      </c>
      <c r="F10" s="63" t="n">
        <v>71</v>
      </c>
      <c r="G10" s="64" t="n">
        <v>802809</v>
      </c>
      <c r="H10" s="63" t="n">
        <v>4453.67</v>
      </c>
      <c r="I10" s="1" t="str">
        <f aca="false">E10&amp;"|"&amp;D10&amp;"|"&amp;B10&amp;"|"&amp;C10</f>
        <v>TARAUACÁ|POLO BASE|AC|ALTO RIO JURUÁ</v>
      </c>
    </row>
    <row r="11" customFormat="false" ht="22.5" hidden="false" customHeight="true" outlineLevel="0" collapsed="false">
      <c r="A11" s="63" t="s">
        <v>3477</v>
      </c>
      <c r="B11" s="63" t="s">
        <v>149</v>
      </c>
      <c r="C11" s="63" t="s">
        <v>211</v>
      </c>
      <c r="D11" s="63" t="s">
        <v>158</v>
      </c>
      <c r="E11" s="38" t="s">
        <v>210</v>
      </c>
      <c r="F11" s="63" t="n">
        <v>54</v>
      </c>
      <c r="G11" s="64" t="n">
        <v>619199</v>
      </c>
      <c r="H11" s="63" t="n">
        <v>3429.92</v>
      </c>
      <c r="I11" s="1" t="str">
        <f aca="false">E11&amp;"|"&amp;D11&amp;"|"&amp;B11&amp;"|"&amp;C11</f>
        <v>ASSIS BRASIL|POLO BASE|AC|ALTO RIO PURUS</v>
      </c>
    </row>
    <row r="12" customFormat="false" ht="22.5" hidden="false" customHeight="true" outlineLevel="0" collapsed="false">
      <c r="A12" s="63" t="s">
        <v>3477</v>
      </c>
      <c r="B12" s="63" t="s">
        <v>149</v>
      </c>
      <c r="C12" s="63" t="s">
        <v>211</v>
      </c>
      <c r="D12" s="63" t="s">
        <v>158</v>
      </c>
      <c r="E12" s="38" t="s">
        <v>216</v>
      </c>
      <c r="F12" s="63" t="n">
        <v>24</v>
      </c>
      <c r="G12" s="64" t="n">
        <v>244200</v>
      </c>
      <c r="H12" s="63" t="n">
        <v>1370.98</v>
      </c>
      <c r="I12" s="1" t="str">
        <f aca="false">E12&amp;"|"&amp;D12&amp;"|"&amp;B12&amp;"|"&amp;C12</f>
        <v>MANOEL URBANO|POLO BASE|AC|ALTO RIO PURUS</v>
      </c>
    </row>
    <row r="13" customFormat="false" ht="22.5" hidden="false" customHeight="true" outlineLevel="0" collapsed="false">
      <c r="A13" s="63" t="s">
        <v>3477</v>
      </c>
      <c r="B13" s="63" t="s">
        <v>149</v>
      </c>
      <c r="C13" s="63" t="s">
        <v>211</v>
      </c>
      <c r="D13" s="63" t="s">
        <v>187</v>
      </c>
      <c r="E13" s="38" t="s">
        <v>221</v>
      </c>
      <c r="F13" s="63" t="n">
        <v>25</v>
      </c>
      <c r="G13" s="64" t="n">
        <v>179928</v>
      </c>
      <c r="H13" s="63" t="n">
        <v>1059.63</v>
      </c>
      <c r="I13" s="1" t="str">
        <f aca="false">E13&amp;"|"&amp;D13&amp;"|"&amp;B13&amp;"|"&amp;C13</f>
        <v>RIO BRANCO|CASAI|AC|ALTO RIO PURUS</v>
      </c>
    </row>
    <row r="14" customFormat="false" ht="22.5" hidden="false" customHeight="true" outlineLevel="0" collapsed="false">
      <c r="A14" s="63" t="s">
        <v>3477</v>
      </c>
      <c r="B14" s="63" t="s">
        <v>149</v>
      </c>
      <c r="C14" s="63" t="s">
        <v>211</v>
      </c>
      <c r="D14" s="63" t="s">
        <v>136</v>
      </c>
      <c r="E14" s="38" t="s">
        <v>221</v>
      </c>
      <c r="F14" s="63" t="n">
        <v>29</v>
      </c>
      <c r="G14" s="64" t="n">
        <v>229528</v>
      </c>
      <c r="H14" s="63" t="n">
        <v>1330.68</v>
      </c>
      <c r="I14" s="1" t="str">
        <f aca="false">E14&amp;"|"&amp;D14&amp;"|"&amp;B14&amp;"|"&amp;C14</f>
        <v>RIO BRANCO|DSEI|AC|ALTO RIO PURUS</v>
      </c>
    </row>
    <row r="15" customFormat="false" ht="22.5" hidden="false" customHeight="true" outlineLevel="0" collapsed="false">
      <c r="A15" s="63" t="s">
        <v>3477</v>
      </c>
      <c r="B15" s="63" t="s">
        <v>149</v>
      </c>
      <c r="C15" s="63" t="s">
        <v>211</v>
      </c>
      <c r="D15" s="63" t="s">
        <v>158</v>
      </c>
      <c r="E15" s="38" t="s">
        <v>232</v>
      </c>
      <c r="F15" s="63" t="n">
        <v>61</v>
      </c>
      <c r="G15" s="64" t="n">
        <v>673852</v>
      </c>
      <c r="H15" s="63" t="n">
        <v>3747.77</v>
      </c>
      <c r="I15" s="1" t="str">
        <f aca="false">E15&amp;"|"&amp;D15&amp;"|"&amp;B15&amp;"|"&amp;C15</f>
        <v>SANTA ROSA|POLO BASE|AC|ALTO RIO PURUS</v>
      </c>
    </row>
    <row r="16" customFormat="false" ht="22.5" hidden="false" customHeight="true" outlineLevel="0" collapsed="false">
      <c r="A16" s="63" t="s">
        <v>3477</v>
      </c>
      <c r="B16" s="63" t="s">
        <v>149</v>
      </c>
      <c r="C16" s="63" t="s">
        <v>211</v>
      </c>
      <c r="D16" s="63" t="s">
        <v>158</v>
      </c>
      <c r="E16" s="38" t="s">
        <v>238</v>
      </c>
      <c r="F16" s="63" t="n">
        <v>18</v>
      </c>
      <c r="G16" s="64" t="n">
        <v>190570</v>
      </c>
      <c r="H16" s="63" t="n">
        <v>1064.96</v>
      </c>
      <c r="I16" s="1" t="str">
        <f aca="false">E16&amp;"|"&amp;D16&amp;"|"&amp;B16&amp;"|"&amp;C16</f>
        <v>SENA MADUREIRA|POLO BASE|AC|ALTO RIO PURUS</v>
      </c>
    </row>
    <row r="17" customFormat="false" ht="22.5" hidden="false" customHeight="true" outlineLevel="0" collapsed="false">
      <c r="A17" s="63" t="s">
        <v>3477</v>
      </c>
      <c r="B17" s="63" t="s">
        <v>335</v>
      </c>
      <c r="C17" s="63" t="s">
        <v>337</v>
      </c>
      <c r="D17" s="63" t="s">
        <v>158</v>
      </c>
      <c r="E17" s="38" t="s">
        <v>343</v>
      </c>
      <c r="F17" s="63" t="n">
        <v>19</v>
      </c>
      <c r="G17" s="64" t="n">
        <v>197530</v>
      </c>
      <c r="H17" s="63" t="n">
        <v>1106.17</v>
      </c>
      <c r="I17" s="1" t="str">
        <f aca="false">E17&amp;"|"&amp;D17&amp;"|"&amp;B17&amp;"|"&amp;C17</f>
        <v>CAMARÃO|POLO BASE|AM|ALTO RIO NEGRO</v>
      </c>
    </row>
    <row r="18" customFormat="false" ht="22.5" hidden="false" customHeight="true" outlineLevel="0" collapsed="false">
      <c r="A18" s="63" t="s">
        <v>3477</v>
      </c>
      <c r="B18" s="63" t="s">
        <v>335</v>
      </c>
      <c r="C18" s="63" t="s">
        <v>337</v>
      </c>
      <c r="D18" s="63" t="s">
        <v>158</v>
      </c>
      <c r="E18" s="38" t="s">
        <v>348</v>
      </c>
      <c r="F18" s="63" t="n">
        <v>22</v>
      </c>
      <c r="G18" s="64" t="n">
        <v>236217</v>
      </c>
      <c r="H18" s="63" t="n">
        <v>1317.94</v>
      </c>
      <c r="I18" s="1" t="str">
        <f aca="false">E18&amp;"|"&amp;D18&amp;"|"&amp;B18&amp;"|"&amp;C18</f>
        <v>CANADÁ|POLO BASE|AM|ALTO RIO NEGRO</v>
      </c>
    </row>
    <row r="19" customFormat="false" ht="22.5" hidden="false" customHeight="true" outlineLevel="0" collapsed="false">
      <c r="A19" s="63" t="s">
        <v>3477</v>
      </c>
      <c r="B19" s="63" t="s">
        <v>335</v>
      </c>
      <c r="C19" s="63" t="s">
        <v>337</v>
      </c>
      <c r="D19" s="63" t="s">
        <v>158</v>
      </c>
      <c r="E19" s="38" t="s">
        <v>354</v>
      </c>
      <c r="F19" s="63" t="n">
        <v>17</v>
      </c>
      <c r="G19" s="64" t="n">
        <v>165803</v>
      </c>
      <c r="H19" s="63" t="n">
        <v>935.61</v>
      </c>
      <c r="I19" s="1" t="str">
        <f aca="false">E19&amp;"|"&amp;D19&amp;"|"&amp;B19&amp;"|"&amp;C19</f>
        <v>CARURU - TIQUIÉ|POLO BASE|AM|ALTO RIO NEGRO</v>
      </c>
    </row>
    <row r="20" customFormat="false" ht="22.5" hidden="false" customHeight="true" outlineLevel="0" collapsed="false">
      <c r="A20" s="63" t="s">
        <v>3477</v>
      </c>
      <c r="B20" s="63" t="s">
        <v>335</v>
      </c>
      <c r="C20" s="63" t="s">
        <v>337</v>
      </c>
      <c r="D20" s="63" t="s">
        <v>158</v>
      </c>
      <c r="E20" s="38" t="s">
        <v>359</v>
      </c>
      <c r="F20" s="63" t="n">
        <v>14</v>
      </c>
      <c r="G20" s="64" t="n">
        <v>127116</v>
      </c>
      <c r="H20" s="63" t="n">
        <v>723.84</v>
      </c>
      <c r="I20" s="1" t="str">
        <f aca="false">E20&amp;"|"&amp;D20&amp;"|"&amp;B20&amp;"|"&amp;C20</f>
        <v>CARURU - WAUPÉS|POLO BASE|AM|ALTO RIO NEGRO</v>
      </c>
    </row>
    <row r="21" customFormat="false" ht="22.5" hidden="false" customHeight="true" outlineLevel="0" collapsed="false">
      <c r="A21" s="63" t="s">
        <v>3477</v>
      </c>
      <c r="B21" s="63" t="s">
        <v>335</v>
      </c>
      <c r="C21" s="63" t="s">
        <v>337</v>
      </c>
      <c r="D21" s="63" t="s">
        <v>158</v>
      </c>
      <c r="E21" s="38" t="s">
        <v>366</v>
      </c>
      <c r="F21" s="63" t="n">
        <v>11</v>
      </c>
      <c r="G21" s="64" t="n">
        <v>88428</v>
      </c>
      <c r="H21" s="63" t="n">
        <v>512.07</v>
      </c>
      <c r="I21" s="1" t="str">
        <f aca="false">E21&amp;"|"&amp;D21&amp;"|"&amp;B21&amp;"|"&amp;C21</f>
        <v>CAUBURIS|POLO BASE|AM|ALTO RIO NEGRO</v>
      </c>
    </row>
    <row r="22" customFormat="false" ht="22.5" hidden="false" customHeight="true" outlineLevel="0" collapsed="false">
      <c r="A22" s="63" t="s">
        <v>3477</v>
      </c>
      <c r="B22" s="63" t="s">
        <v>335</v>
      </c>
      <c r="C22" s="63" t="s">
        <v>337</v>
      </c>
      <c r="D22" s="63" t="s">
        <v>158</v>
      </c>
      <c r="E22" s="38" t="s">
        <v>371</v>
      </c>
      <c r="F22" s="63" t="n">
        <v>19</v>
      </c>
      <c r="G22" s="64" t="n">
        <v>197530</v>
      </c>
      <c r="H22" s="63" t="n">
        <v>1106.17</v>
      </c>
      <c r="I22" s="1" t="str">
        <f aca="false">E22&amp;"|"&amp;D22&amp;"|"&amp;B22&amp;"|"&amp;C22</f>
        <v>CUCUÍ|POLO BASE|AM|ALTO RIO NEGRO</v>
      </c>
    </row>
    <row r="23" customFormat="false" ht="22.5" hidden="false" customHeight="true" outlineLevel="0" collapsed="false">
      <c r="A23" s="63" t="s">
        <v>3477</v>
      </c>
      <c r="B23" s="63" t="s">
        <v>335</v>
      </c>
      <c r="C23" s="63" t="s">
        <v>337</v>
      </c>
      <c r="D23" s="63" t="s">
        <v>158</v>
      </c>
      <c r="E23" s="38" t="s">
        <v>376</v>
      </c>
      <c r="F23" s="63" t="n">
        <v>10</v>
      </c>
      <c r="G23" s="64" t="n">
        <v>87405</v>
      </c>
      <c r="H23" s="63" t="n">
        <v>500.24</v>
      </c>
      <c r="I23" s="1" t="str">
        <f aca="false">E23&amp;"|"&amp;D23&amp;"|"&amp;B23&amp;"|"&amp;C23</f>
        <v>CUMARÚ|POLO BASE|AM|ALTO RIO NEGRO</v>
      </c>
    </row>
    <row r="24" customFormat="false" ht="22.5" hidden="false" customHeight="true" outlineLevel="0" collapsed="false">
      <c r="A24" s="63" t="s">
        <v>3477</v>
      </c>
      <c r="B24" s="63" t="s">
        <v>335</v>
      </c>
      <c r="C24" s="63" t="s">
        <v>337</v>
      </c>
      <c r="D24" s="63" t="s">
        <v>158</v>
      </c>
      <c r="E24" s="38" t="s">
        <v>3478</v>
      </c>
      <c r="F24" s="63" t="n">
        <v>20</v>
      </c>
      <c r="G24" s="64" t="n">
        <v>210426</v>
      </c>
      <c r="H24" s="63" t="n">
        <v>1176.76</v>
      </c>
      <c r="I24" s="1" t="str">
        <f aca="false">E24&amp;"|"&amp;D24&amp;"|"&amp;B24&amp;"|"&amp;C24</f>
        <v>ESTRADA|POLO BASE|AM|ALTO RIO NEGRO</v>
      </c>
    </row>
    <row r="25" customFormat="false" ht="22.5" hidden="false" customHeight="true" outlineLevel="0" collapsed="false">
      <c r="A25" s="63" t="s">
        <v>3477</v>
      </c>
      <c r="B25" s="63" t="s">
        <v>335</v>
      </c>
      <c r="C25" s="63" t="s">
        <v>337</v>
      </c>
      <c r="D25" s="63" t="s">
        <v>158</v>
      </c>
      <c r="E25" s="38" t="s">
        <v>382</v>
      </c>
      <c r="F25" s="63" t="n">
        <v>35</v>
      </c>
      <c r="G25" s="64" t="n">
        <v>356373</v>
      </c>
      <c r="H25" s="63" t="n">
        <v>2000.57</v>
      </c>
      <c r="I25" s="1" t="str">
        <f aca="false">E25&amp;"|"&amp;D25&amp;"|"&amp;B25&amp;"|"&amp;C25</f>
        <v>ILHA DAS FLORES|POLO BASE|AM|ALTO RIO NEGRO</v>
      </c>
    </row>
    <row r="26" customFormat="false" ht="22.5" hidden="false" customHeight="true" outlineLevel="0" collapsed="false">
      <c r="A26" s="63" t="s">
        <v>3477</v>
      </c>
      <c r="B26" s="63" t="s">
        <v>335</v>
      </c>
      <c r="C26" s="63" t="s">
        <v>337</v>
      </c>
      <c r="D26" s="63" t="s">
        <v>158</v>
      </c>
      <c r="E26" s="38" t="s">
        <v>387</v>
      </c>
      <c r="F26" s="63" t="n">
        <v>23</v>
      </c>
      <c r="G26" s="64" t="n">
        <v>237241</v>
      </c>
      <c r="H26" s="63" t="n">
        <v>1329.77</v>
      </c>
      <c r="I26" s="1" t="str">
        <f aca="false">E26&amp;"|"&amp;D26&amp;"|"&amp;B26&amp;"|"&amp;C26</f>
        <v>JURUTI|POLO BASE|AM|ALTO RIO NEGRO</v>
      </c>
    </row>
    <row r="27" customFormat="false" ht="22.5" hidden="false" customHeight="true" outlineLevel="0" collapsed="false">
      <c r="A27" s="63" t="s">
        <v>3477</v>
      </c>
      <c r="B27" s="63" t="s">
        <v>335</v>
      </c>
      <c r="C27" s="63" t="s">
        <v>337</v>
      </c>
      <c r="D27" s="63" t="s">
        <v>158</v>
      </c>
      <c r="E27" s="38" t="s">
        <v>398</v>
      </c>
      <c r="F27" s="63" t="n">
        <v>8</v>
      </c>
      <c r="G27" s="64" t="n">
        <v>61613</v>
      </c>
      <c r="H27" s="63" t="n">
        <v>359.06</v>
      </c>
      <c r="I27" s="1" t="str">
        <f aca="false">E27&amp;"|"&amp;D27&amp;"|"&amp;B27&amp;"|"&amp;C27</f>
        <v>MASSARABÍ|POLO BASE|AM|ALTO RIO NEGRO</v>
      </c>
    </row>
    <row r="28" customFormat="false" ht="22.5" hidden="false" customHeight="true" outlineLevel="0" collapsed="false">
      <c r="A28" s="63" t="s">
        <v>3477</v>
      </c>
      <c r="B28" s="63" t="s">
        <v>335</v>
      </c>
      <c r="C28" s="63" t="s">
        <v>337</v>
      </c>
      <c r="D28" s="63" t="s">
        <v>158</v>
      </c>
      <c r="E28" s="38" t="s">
        <v>3479</v>
      </c>
      <c r="F28" s="63" t="n">
        <v>19</v>
      </c>
      <c r="G28" s="64" t="n">
        <v>161914</v>
      </c>
      <c r="H28" s="63" t="n">
        <v>929.89</v>
      </c>
      <c r="I28" s="1" t="str">
        <f aca="false">E28&amp;"|"&amp;D28&amp;"|"&amp;B28&amp;"|"&amp;C28</f>
        <v>MÉDIO UAUPÉS|POLO BASE|AM|ALTO RIO NEGRO</v>
      </c>
    </row>
    <row r="29" customFormat="false" ht="22.5" hidden="false" customHeight="true" outlineLevel="0" collapsed="false">
      <c r="A29" s="63" t="s">
        <v>3477</v>
      </c>
      <c r="B29" s="63" t="s">
        <v>335</v>
      </c>
      <c r="C29" s="63" t="s">
        <v>337</v>
      </c>
      <c r="D29" s="63" t="s">
        <v>158</v>
      </c>
      <c r="E29" s="38" t="s">
        <v>403</v>
      </c>
      <c r="F29" s="63" t="n">
        <v>13</v>
      </c>
      <c r="G29" s="64" t="n">
        <v>114220</v>
      </c>
      <c r="H29" s="63" t="n">
        <v>653.25</v>
      </c>
      <c r="I29" s="1" t="str">
        <f aca="false">E29&amp;"|"&amp;D29&amp;"|"&amp;B29&amp;"|"&amp;C29</f>
        <v>NAZARÉ DO ENUIXÍ|POLO BASE|AM|ALTO RIO NEGRO</v>
      </c>
    </row>
    <row r="30" customFormat="false" ht="22.5" hidden="false" customHeight="true" outlineLevel="0" collapsed="false">
      <c r="A30" s="63" t="s">
        <v>3477</v>
      </c>
      <c r="B30" s="63" t="s">
        <v>335</v>
      </c>
      <c r="C30" s="63" t="s">
        <v>337</v>
      </c>
      <c r="D30" s="63" t="s">
        <v>158</v>
      </c>
      <c r="E30" s="38" t="s">
        <v>408</v>
      </c>
      <c r="F30" s="63" t="n">
        <v>19</v>
      </c>
      <c r="G30" s="64" t="n">
        <v>185658</v>
      </c>
      <c r="H30" s="63" t="n">
        <v>1047.41</v>
      </c>
      <c r="I30" s="1" t="str">
        <f aca="false">E30&amp;"|"&amp;D30&amp;"|"&amp;B30&amp;"|"&amp;C30</f>
        <v>PARI-CACHOEIRA|POLO BASE|AM|ALTO RIO NEGRO</v>
      </c>
    </row>
    <row r="31" customFormat="false" ht="22.5" hidden="false" customHeight="true" outlineLevel="0" collapsed="false">
      <c r="A31" s="63" t="s">
        <v>3477</v>
      </c>
      <c r="B31" s="63" t="s">
        <v>335</v>
      </c>
      <c r="C31" s="63" t="s">
        <v>337</v>
      </c>
      <c r="D31" s="63" t="s">
        <v>158</v>
      </c>
      <c r="E31" s="38" t="s">
        <v>413</v>
      </c>
      <c r="F31" s="63" t="n">
        <v>15</v>
      </c>
      <c r="G31" s="64" t="n">
        <v>181563</v>
      </c>
      <c r="H31" s="63" t="n">
        <v>1000.09</v>
      </c>
      <c r="I31" s="1" t="str">
        <f aca="false">E31&amp;"|"&amp;D31&amp;"|"&amp;B31&amp;"|"&amp;C31</f>
        <v>SERRINHA|POLO BASE|AM|ALTO RIO NEGRO</v>
      </c>
    </row>
    <row r="32" customFormat="false" ht="22.5" hidden="false" customHeight="true" outlineLevel="0" collapsed="false">
      <c r="A32" s="63" t="s">
        <v>3477</v>
      </c>
      <c r="B32" s="63" t="s">
        <v>335</v>
      </c>
      <c r="C32" s="63" t="s">
        <v>337</v>
      </c>
      <c r="D32" s="63" t="s">
        <v>187</v>
      </c>
      <c r="E32" s="38" t="s">
        <v>336</v>
      </c>
      <c r="F32" s="63" t="n">
        <v>21</v>
      </c>
      <c r="G32" s="64" t="n">
        <v>152089</v>
      </c>
      <c r="H32" s="63" t="n">
        <v>894.79</v>
      </c>
      <c r="I32" s="1" t="str">
        <f aca="false">E32&amp;"|"&amp;D32&amp;"|"&amp;B32&amp;"|"&amp;C32</f>
        <v>SÃO GABRIEL DA CACHOEIRA|CASAI|AM|ALTO RIO NEGRO</v>
      </c>
    </row>
    <row r="33" customFormat="false" ht="22.5" hidden="false" customHeight="true" outlineLevel="0" collapsed="false">
      <c r="A33" s="63" t="s">
        <v>3477</v>
      </c>
      <c r="B33" s="63" t="s">
        <v>335</v>
      </c>
      <c r="C33" s="63" t="s">
        <v>337</v>
      </c>
      <c r="D33" s="63" t="s">
        <v>136</v>
      </c>
      <c r="E33" s="38" t="s">
        <v>336</v>
      </c>
      <c r="F33" s="63" t="n">
        <v>78</v>
      </c>
      <c r="G33" s="64" t="n">
        <v>644797</v>
      </c>
      <c r="H33" s="63" t="n">
        <v>3721.12</v>
      </c>
      <c r="I33" s="1" t="str">
        <f aca="false">E33&amp;"|"&amp;D33&amp;"|"&amp;B33&amp;"|"&amp;C33</f>
        <v>SÃO GABRIEL DA CACHOEIRA|DSEI|AM|ALTO RIO NEGRO</v>
      </c>
    </row>
    <row r="34" customFormat="false" ht="22.5" hidden="false" customHeight="true" outlineLevel="0" collapsed="false">
      <c r="A34" s="63" t="s">
        <v>3477</v>
      </c>
      <c r="B34" s="63" t="s">
        <v>335</v>
      </c>
      <c r="C34" s="63" t="s">
        <v>337</v>
      </c>
      <c r="D34" s="63" t="s">
        <v>158</v>
      </c>
      <c r="E34" s="38" t="s">
        <v>433</v>
      </c>
      <c r="F34" s="63" t="n">
        <v>17</v>
      </c>
      <c r="G34" s="64" t="n">
        <v>171739</v>
      </c>
      <c r="H34" s="63" t="n">
        <v>964.99</v>
      </c>
      <c r="I34" s="1" t="str">
        <f aca="false">E34&amp;"|"&amp;D34&amp;"|"&amp;B34&amp;"|"&amp;C34</f>
        <v>SÃO JOAQUIM|POLO BASE|AM|ALTO RIO NEGRO</v>
      </c>
    </row>
    <row r="35" customFormat="false" ht="22.5" hidden="false" customHeight="true" outlineLevel="0" collapsed="false">
      <c r="A35" s="63" t="s">
        <v>3477</v>
      </c>
      <c r="B35" s="63" t="s">
        <v>335</v>
      </c>
      <c r="C35" s="63" t="s">
        <v>337</v>
      </c>
      <c r="D35" s="63" t="s">
        <v>158</v>
      </c>
      <c r="E35" s="38" t="s">
        <v>3480</v>
      </c>
      <c r="F35" s="63" t="n">
        <v>20</v>
      </c>
      <c r="G35" s="64" t="n">
        <v>186682</v>
      </c>
      <c r="H35" s="63" t="n">
        <v>1059.24</v>
      </c>
      <c r="I35" s="1" t="str">
        <f aca="false">E35&amp;"|"&amp;D35&amp;"|"&amp;B35&amp;"|"&amp;C35</f>
        <v>SÃO JOSÉ DE ANCHIETA|POLO BASE|AM|ALTO RIO NEGRO</v>
      </c>
    </row>
    <row r="36" customFormat="false" ht="22.5" hidden="false" customHeight="true" outlineLevel="0" collapsed="false">
      <c r="A36" s="63" t="s">
        <v>3477</v>
      </c>
      <c r="B36" s="63" t="s">
        <v>335</v>
      </c>
      <c r="C36" s="63" t="s">
        <v>337</v>
      </c>
      <c r="D36" s="63" t="s">
        <v>158</v>
      </c>
      <c r="E36" s="38" t="s">
        <v>438</v>
      </c>
      <c r="F36" s="63" t="n">
        <v>33</v>
      </c>
      <c r="G36" s="64" t="n">
        <v>306837</v>
      </c>
      <c r="H36" s="63" t="n">
        <v>1741.87</v>
      </c>
      <c r="I36" s="1" t="str">
        <f aca="false">E36&amp;"|"&amp;D36&amp;"|"&amp;B36&amp;"|"&amp;C36</f>
        <v>SÃO JOSÉ II|POLO BASE|AM|ALTO RIO NEGRO</v>
      </c>
    </row>
    <row r="37" customFormat="false" ht="22.5" hidden="false" customHeight="true" outlineLevel="0" collapsed="false">
      <c r="A37" s="63" t="s">
        <v>3477</v>
      </c>
      <c r="B37" s="63" t="s">
        <v>335</v>
      </c>
      <c r="C37" s="63" t="s">
        <v>337</v>
      </c>
      <c r="D37" s="63" t="s">
        <v>158</v>
      </c>
      <c r="E37" s="38" t="s">
        <v>443</v>
      </c>
      <c r="F37" s="63" t="n">
        <v>9</v>
      </c>
      <c r="G37" s="64" t="n">
        <v>86381</v>
      </c>
      <c r="H37" s="63" t="n">
        <v>488.41</v>
      </c>
      <c r="I37" s="1" t="str">
        <f aca="false">E37&amp;"|"&amp;D37&amp;"|"&amp;B37&amp;"|"&amp;C37</f>
        <v>TAPERA|POLO BASE|AM|ALTO RIO NEGRO</v>
      </c>
    </row>
    <row r="38" customFormat="false" ht="22.5" hidden="false" customHeight="true" outlineLevel="0" collapsed="false">
      <c r="A38" s="63" t="s">
        <v>3477</v>
      </c>
      <c r="B38" s="63" t="s">
        <v>335</v>
      </c>
      <c r="C38" s="63" t="s">
        <v>337</v>
      </c>
      <c r="D38" s="63" t="s">
        <v>158</v>
      </c>
      <c r="E38" s="38" t="s">
        <v>448</v>
      </c>
      <c r="F38" s="63" t="n">
        <v>8</v>
      </c>
      <c r="G38" s="64" t="n">
        <v>61613</v>
      </c>
      <c r="H38" s="63" t="n">
        <v>359.06</v>
      </c>
      <c r="I38" s="1" t="str">
        <f aca="false">E38&amp;"|"&amp;D38&amp;"|"&amp;B38&amp;"|"&amp;C38</f>
        <v>TAPERERA|POLO BASE|AM|ALTO RIO NEGRO</v>
      </c>
    </row>
    <row r="39" customFormat="false" ht="22.5" hidden="false" customHeight="true" outlineLevel="0" collapsed="false">
      <c r="A39" s="63" t="s">
        <v>3477</v>
      </c>
      <c r="B39" s="63" t="s">
        <v>335</v>
      </c>
      <c r="C39" s="63" t="s">
        <v>337</v>
      </c>
      <c r="D39" s="63" t="s">
        <v>158</v>
      </c>
      <c r="E39" s="38" t="s">
        <v>454</v>
      </c>
      <c r="F39" s="63" t="n">
        <v>23</v>
      </c>
      <c r="G39" s="64" t="n">
        <v>225368</v>
      </c>
      <c r="H39" s="63" t="n">
        <v>1271.01</v>
      </c>
      <c r="I39" s="1" t="str">
        <f aca="false">E39&amp;"|"&amp;D39&amp;"|"&amp;B39&amp;"|"&amp;C39</f>
        <v>TARACUÁ|POLO BASE|AM|ALTO RIO NEGRO</v>
      </c>
    </row>
    <row r="40" customFormat="false" ht="22.5" hidden="false" customHeight="true" outlineLevel="0" collapsed="false">
      <c r="A40" s="63" t="s">
        <v>3477</v>
      </c>
      <c r="B40" s="63" t="s">
        <v>335</v>
      </c>
      <c r="C40" s="63" t="s">
        <v>337</v>
      </c>
      <c r="D40" s="63" t="s">
        <v>158</v>
      </c>
      <c r="E40" s="38" t="s">
        <v>459</v>
      </c>
      <c r="F40" s="63" t="n">
        <v>15</v>
      </c>
      <c r="G40" s="64" t="n">
        <v>145947</v>
      </c>
      <c r="H40" s="63" t="n">
        <v>823.81</v>
      </c>
      <c r="I40" s="1" t="str">
        <f aca="false">E40&amp;"|"&amp;D40&amp;"|"&amp;B40&amp;"|"&amp;C40</f>
        <v>TUCUMÃ|POLO BASE|AM|ALTO RIO NEGRO</v>
      </c>
    </row>
    <row r="41" customFormat="false" ht="22.5" hidden="false" customHeight="true" outlineLevel="0" collapsed="false">
      <c r="A41" s="63" t="s">
        <v>3477</v>
      </c>
      <c r="B41" s="63" t="s">
        <v>335</v>
      </c>
      <c r="C41" s="63" t="s">
        <v>337</v>
      </c>
      <c r="D41" s="63" t="s">
        <v>158</v>
      </c>
      <c r="E41" s="38" t="s">
        <v>464</v>
      </c>
      <c r="F41" s="63" t="n">
        <v>17</v>
      </c>
      <c r="G41" s="64" t="n">
        <v>165803</v>
      </c>
      <c r="H41" s="63" t="n">
        <v>935.61</v>
      </c>
      <c r="I41" s="1" t="str">
        <f aca="false">E41&amp;"|"&amp;D41&amp;"|"&amp;B41&amp;"|"&amp;C41</f>
        <v>TUNUÍ-CACHOEIRA|POLO BASE|AM|ALTO RIO NEGRO</v>
      </c>
    </row>
    <row r="42" customFormat="false" ht="22.5" hidden="false" customHeight="true" outlineLevel="0" collapsed="false">
      <c r="A42" s="63" t="s">
        <v>3477</v>
      </c>
      <c r="B42" s="63" t="s">
        <v>335</v>
      </c>
      <c r="C42" s="63" t="s">
        <v>337</v>
      </c>
      <c r="D42" s="63" t="s">
        <v>158</v>
      </c>
      <c r="E42" s="38" t="s">
        <v>469</v>
      </c>
      <c r="F42" s="63" t="n">
        <v>15</v>
      </c>
      <c r="G42" s="64" t="n">
        <v>140012</v>
      </c>
      <c r="H42" s="63" t="n">
        <v>794.43</v>
      </c>
      <c r="I42" s="1" t="str">
        <f aca="false">E42&amp;"|"&amp;D42&amp;"|"&amp;B42&amp;"|"&amp;C42</f>
        <v>VILA NOVA|POLO BASE|AM|ALTO RIO NEGRO</v>
      </c>
    </row>
    <row r="43" customFormat="false" ht="22.5" hidden="false" customHeight="true" outlineLevel="0" collapsed="false">
      <c r="A43" s="63" t="s">
        <v>3477</v>
      </c>
      <c r="B43" s="63" t="s">
        <v>335</v>
      </c>
      <c r="C43" s="63" t="s">
        <v>337</v>
      </c>
      <c r="D43" s="63" t="s">
        <v>158</v>
      </c>
      <c r="E43" s="38" t="s">
        <v>474</v>
      </c>
      <c r="F43" s="63" t="n">
        <v>30</v>
      </c>
      <c r="G43" s="64" t="n">
        <v>291894</v>
      </c>
      <c r="H43" s="63" t="n">
        <v>1647.62</v>
      </c>
      <c r="I43" s="1" t="str">
        <f aca="false">E43&amp;"|"&amp;D43&amp;"|"&amp;B43&amp;"|"&amp;C43</f>
        <v>YAUARETÊ|POLO BASE|AM|ALTO RIO NEGRO</v>
      </c>
    </row>
    <row r="44" customFormat="false" ht="22.5" hidden="false" customHeight="true" outlineLevel="0" collapsed="false">
      <c r="A44" s="63" t="s">
        <v>3477</v>
      </c>
      <c r="B44" s="63" t="s">
        <v>335</v>
      </c>
      <c r="C44" s="63" t="s">
        <v>211</v>
      </c>
      <c r="D44" s="63" t="s">
        <v>158</v>
      </c>
      <c r="E44" s="38" t="s">
        <v>479</v>
      </c>
      <c r="F44" s="63" t="n">
        <v>44</v>
      </c>
      <c r="G44" s="64" t="n">
        <v>496178</v>
      </c>
      <c r="H44" s="63" t="n">
        <v>2753.4</v>
      </c>
      <c r="I44" s="1" t="str">
        <f aca="false">E44&amp;"|"&amp;D44&amp;"|"&amp;B44&amp;"|"&amp;C44</f>
        <v>BOCA DO ACRE|POLO BASE|AM|ALTO RIO PURUS</v>
      </c>
    </row>
    <row r="45" customFormat="false" ht="22.5" hidden="false" customHeight="true" outlineLevel="0" collapsed="false">
      <c r="A45" s="63" t="s">
        <v>3477</v>
      </c>
      <c r="B45" s="63" t="s">
        <v>335</v>
      </c>
      <c r="C45" s="63" t="s">
        <v>211</v>
      </c>
      <c r="D45" s="63" t="s">
        <v>158</v>
      </c>
      <c r="E45" s="38" t="s">
        <v>484</v>
      </c>
      <c r="F45" s="63" t="n">
        <v>61</v>
      </c>
      <c r="G45" s="64" t="n">
        <v>691660</v>
      </c>
      <c r="H45" s="63" t="n">
        <v>3835.91</v>
      </c>
      <c r="I45" s="1" t="str">
        <f aca="false">E45&amp;"|"&amp;D45&amp;"|"&amp;B45&amp;"|"&amp;C45</f>
        <v>PAUINI|POLO BASE|AM|ALTO RIO PURUS</v>
      </c>
    </row>
    <row r="46" customFormat="false" ht="22.5" hidden="false" customHeight="true" outlineLevel="0" collapsed="false">
      <c r="A46" s="63" t="s">
        <v>3477</v>
      </c>
      <c r="B46" s="63" t="s">
        <v>335</v>
      </c>
      <c r="C46" s="63" t="s">
        <v>490</v>
      </c>
      <c r="D46" s="63" t="s">
        <v>187</v>
      </c>
      <c r="E46" s="38" t="s">
        <v>489</v>
      </c>
      <c r="F46" s="63" t="n">
        <v>7</v>
      </c>
      <c r="G46" s="64" t="n">
        <v>72462</v>
      </c>
      <c r="H46" s="63" t="n">
        <v>405.99</v>
      </c>
      <c r="I46" s="1" t="str">
        <f aca="false">E46&amp;"|"&amp;D46&amp;"|"&amp;B46&amp;"|"&amp;C46</f>
        <v>AMATURÁ|CASAI|AM|ALTO RIO SOLIMÕES</v>
      </c>
    </row>
    <row r="47" customFormat="false" ht="22.5" hidden="false" customHeight="true" outlineLevel="0" collapsed="false">
      <c r="A47" s="63" t="s">
        <v>3477</v>
      </c>
      <c r="B47" s="63" t="s">
        <v>335</v>
      </c>
      <c r="C47" s="63" t="s">
        <v>490</v>
      </c>
      <c r="D47" s="63" t="s">
        <v>158</v>
      </c>
      <c r="E47" s="38" t="s">
        <v>497</v>
      </c>
      <c r="F47" s="63" t="n">
        <v>129</v>
      </c>
      <c r="G47" s="64" t="n">
        <v>1366743</v>
      </c>
      <c r="H47" s="63" t="n">
        <v>7637.11</v>
      </c>
      <c r="I47" s="1" t="str">
        <f aca="false">E47&amp;"|"&amp;D47&amp;"|"&amp;B47&amp;"|"&amp;C47</f>
        <v>BELÉM DO SOLIMÕES|POLO BASE|AM|ALTO RIO SOLIMÕES</v>
      </c>
    </row>
    <row r="48" customFormat="false" ht="22.5" hidden="false" customHeight="true" outlineLevel="0" collapsed="false">
      <c r="A48" s="63" t="s">
        <v>3477</v>
      </c>
      <c r="B48" s="63" t="s">
        <v>335</v>
      </c>
      <c r="C48" s="63" t="s">
        <v>490</v>
      </c>
      <c r="D48" s="63" t="s">
        <v>187</v>
      </c>
      <c r="E48" s="38" t="s">
        <v>503</v>
      </c>
      <c r="F48" s="63" t="n">
        <v>9</v>
      </c>
      <c r="G48" s="64" t="n">
        <v>74509</v>
      </c>
      <c r="H48" s="63" t="n">
        <v>429.65</v>
      </c>
      <c r="I48" s="1" t="str">
        <f aca="false">E48&amp;"|"&amp;D48&amp;"|"&amp;B48&amp;"|"&amp;C48</f>
        <v>BENJAMIN CONSTANT|CASAI|AM|ALTO RIO SOLIMÕES</v>
      </c>
    </row>
    <row r="49" customFormat="false" ht="22.5" hidden="false" customHeight="true" outlineLevel="0" collapsed="false">
      <c r="A49" s="63" t="s">
        <v>3477</v>
      </c>
      <c r="B49" s="63" t="s">
        <v>335</v>
      </c>
      <c r="C49" s="63" t="s">
        <v>490</v>
      </c>
      <c r="D49" s="63" t="s">
        <v>158</v>
      </c>
      <c r="E49" s="38" t="s">
        <v>510</v>
      </c>
      <c r="F49" s="63" t="n">
        <v>92</v>
      </c>
      <c r="G49" s="64" t="n">
        <v>913347</v>
      </c>
      <c r="H49" s="63" t="n">
        <v>5142.8</v>
      </c>
      <c r="I49" s="1" t="str">
        <f aca="false">E49&amp;"|"&amp;D49&amp;"|"&amp;B49&amp;"|"&amp;C49</f>
        <v>BETÂNIA|POLO BASE|AM|ALTO RIO SOLIMÕES</v>
      </c>
    </row>
    <row r="50" customFormat="false" ht="22.5" hidden="false" customHeight="true" outlineLevel="0" collapsed="false">
      <c r="A50" s="63" t="s">
        <v>3477</v>
      </c>
      <c r="B50" s="63" t="s">
        <v>335</v>
      </c>
      <c r="C50" s="63" t="s">
        <v>490</v>
      </c>
      <c r="D50" s="63" t="s">
        <v>158</v>
      </c>
      <c r="E50" s="38" t="s">
        <v>516</v>
      </c>
      <c r="F50" s="63" t="n">
        <v>58</v>
      </c>
      <c r="G50" s="64" t="n">
        <v>623293</v>
      </c>
      <c r="H50" s="63" t="n">
        <v>3477.24</v>
      </c>
      <c r="I50" s="1" t="str">
        <f aca="false">E50&amp;"|"&amp;D50&amp;"|"&amp;B50&amp;"|"&amp;C50</f>
        <v>CAMPO ALEGRE|POLO BASE|AM|ALTO RIO SOLIMÕES</v>
      </c>
    </row>
    <row r="51" customFormat="false" ht="22.5" hidden="false" customHeight="true" outlineLevel="0" collapsed="false">
      <c r="A51" s="63" t="s">
        <v>3477</v>
      </c>
      <c r="B51" s="63" t="s">
        <v>335</v>
      </c>
      <c r="C51" s="63" t="s">
        <v>490</v>
      </c>
      <c r="D51" s="63" t="s">
        <v>158</v>
      </c>
      <c r="E51" s="38" t="s">
        <v>521</v>
      </c>
      <c r="F51" s="63" t="n">
        <v>89</v>
      </c>
      <c r="G51" s="64" t="n">
        <v>939956</v>
      </c>
      <c r="H51" s="63" t="n">
        <v>5254.21</v>
      </c>
      <c r="I51" s="1" t="str">
        <f aca="false">E51&amp;"|"&amp;D51&amp;"|"&amp;B51&amp;"|"&amp;C51</f>
        <v>FEIJOAL|POLO BASE|AM|ALTO RIO SOLIMÕES</v>
      </c>
    </row>
    <row r="52" customFormat="false" ht="22.5" hidden="false" customHeight="true" outlineLevel="0" collapsed="false">
      <c r="A52" s="63" t="s">
        <v>3477</v>
      </c>
      <c r="B52" s="63" t="s">
        <v>335</v>
      </c>
      <c r="C52" s="63" t="s">
        <v>490</v>
      </c>
      <c r="D52" s="63" t="s">
        <v>158</v>
      </c>
      <c r="E52" s="38" t="s">
        <v>526</v>
      </c>
      <c r="F52" s="63" t="n">
        <v>105</v>
      </c>
      <c r="G52" s="64" t="n">
        <v>1063182</v>
      </c>
      <c r="H52" s="63" t="n">
        <v>5972.33</v>
      </c>
      <c r="I52" s="1" t="str">
        <f aca="false">E52&amp;"|"&amp;D52&amp;"|"&amp;B52&amp;"|"&amp;C52</f>
        <v>FILADÉLFIA|POLO BASE|AM|ALTO RIO SOLIMÕES</v>
      </c>
    </row>
    <row r="53" customFormat="false" ht="22.5" hidden="false" customHeight="true" outlineLevel="0" collapsed="false">
      <c r="A53" s="63" t="s">
        <v>3477</v>
      </c>
      <c r="B53" s="63" t="s">
        <v>335</v>
      </c>
      <c r="C53" s="63" t="s">
        <v>490</v>
      </c>
      <c r="D53" s="63" t="s">
        <v>158</v>
      </c>
      <c r="E53" s="38" t="s">
        <v>531</v>
      </c>
      <c r="F53" s="63" t="n">
        <v>44</v>
      </c>
      <c r="G53" s="64" t="n">
        <v>454626</v>
      </c>
      <c r="H53" s="63" t="n">
        <v>2547.74</v>
      </c>
      <c r="I53" s="1" t="str">
        <f aca="false">E53&amp;"|"&amp;D53&amp;"|"&amp;B53&amp;"|"&amp;C53</f>
        <v>NOVA ITÁLIA|POLO BASE|AM|ALTO RIO SOLIMÕES</v>
      </c>
    </row>
    <row r="54" customFormat="false" ht="22.5" hidden="false" customHeight="true" outlineLevel="0" collapsed="false">
      <c r="A54" s="63" t="s">
        <v>3477</v>
      </c>
      <c r="B54" s="63" t="s">
        <v>335</v>
      </c>
      <c r="C54" s="63" t="s">
        <v>490</v>
      </c>
      <c r="D54" s="63" t="s">
        <v>187</v>
      </c>
      <c r="E54" s="38" t="s">
        <v>536</v>
      </c>
      <c r="F54" s="63" t="n">
        <v>5</v>
      </c>
      <c r="G54" s="64" t="n">
        <v>40734</v>
      </c>
      <c r="H54" s="63" t="n">
        <v>235.43</v>
      </c>
      <c r="I54" s="1" t="str">
        <f aca="false">E54&amp;"|"&amp;D54&amp;"|"&amp;B54&amp;"|"&amp;C54</f>
        <v>SANTO ANTONIO DO IÇA|CASAI|AM|ALTO RIO SOLIMÕES</v>
      </c>
    </row>
    <row r="55" customFormat="false" ht="22.5" hidden="false" customHeight="true" outlineLevel="0" collapsed="false">
      <c r="A55" s="63" t="s">
        <v>3477</v>
      </c>
      <c r="B55" s="63" t="s">
        <v>335</v>
      </c>
      <c r="C55" s="63" t="s">
        <v>490</v>
      </c>
      <c r="D55" s="63" t="s">
        <v>543</v>
      </c>
      <c r="E55" s="38" t="s">
        <v>544</v>
      </c>
      <c r="F55" s="63" t="n">
        <v>26</v>
      </c>
      <c r="G55" s="64" t="n">
        <v>264056</v>
      </c>
      <c r="H55" s="63" t="n">
        <v>1482.78</v>
      </c>
      <c r="I55" s="1" t="str">
        <f aca="false">E55&amp;"|"&amp;D55&amp;"|"&amp;B55&amp;"|"&amp;C55</f>
        <v>SÃO FRANCISCO DO CANIMARI|SUBPOLO|AM|ALTO RIO SOLIMÕES</v>
      </c>
    </row>
    <row r="56" customFormat="false" ht="22.5" hidden="false" customHeight="true" outlineLevel="0" collapsed="false">
      <c r="A56" s="63" t="s">
        <v>3477</v>
      </c>
      <c r="B56" s="63" t="s">
        <v>335</v>
      </c>
      <c r="C56" s="63" t="s">
        <v>490</v>
      </c>
      <c r="D56" s="63" t="s">
        <v>158</v>
      </c>
      <c r="E56" s="38" t="s">
        <v>515</v>
      </c>
      <c r="F56" s="63" t="n">
        <v>88</v>
      </c>
      <c r="G56" s="64" t="n">
        <v>932996</v>
      </c>
      <c r="H56" s="63" t="n">
        <v>5213</v>
      </c>
      <c r="I56" s="1" t="str">
        <f aca="false">E56&amp;"|"&amp;D56&amp;"|"&amp;B56&amp;"|"&amp;C56</f>
        <v>SÃO PAULO DE OLIVENÇA|POLO BASE|AM|ALTO RIO SOLIMÕES</v>
      </c>
    </row>
    <row r="57" customFormat="false" ht="22.5" hidden="false" customHeight="true" outlineLevel="0" collapsed="false">
      <c r="A57" s="63" t="s">
        <v>3477</v>
      </c>
      <c r="B57" s="63" t="s">
        <v>335</v>
      </c>
      <c r="C57" s="63" t="s">
        <v>490</v>
      </c>
      <c r="D57" s="63" t="s">
        <v>187</v>
      </c>
      <c r="E57" s="38" t="s">
        <v>515</v>
      </c>
      <c r="F57" s="63" t="n">
        <v>11</v>
      </c>
      <c r="G57" s="64" t="n">
        <v>118108</v>
      </c>
      <c r="H57" s="63" t="n">
        <v>658.97</v>
      </c>
      <c r="I57" s="1" t="str">
        <f aca="false">E57&amp;"|"&amp;D57&amp;"|"&amp;B57&amp;"|"&amp;C57</f>
        <v>SÃO PAULO DE OLIVENÇA|CASAI|AM|ALTO RIO SOLIMÕES</v>
      </c>
    </row>
    <row r="58" customFormat="false" ht="22.5" hidden="false" customHeight="true" outlineLevel="0" collapsed="false">
      <c r="A58" s="63" t="s">
        <v>3477</v>
      </c>
      <c r="B58" s="63" t="s">
        <v>335</v>
      </c>
      <c r="C58" s="63" t="s">
        <v>490</v>
      </c>
      <c r="D58" s="63" t="s">
        <v>187</v>
      </c>
      <c r="E58" s="38" t="s">
        <v>496</v>
      </c>
      <c r="F58" s="63" t="n">
        <v>44</v>
      </c>
      <c r="G58" s="64" t="n">
        <v>353714</v>
      </c>
      <c r="H58" s="63" t="n">
        <v>2048.28</v>
      </c>
      <c r="I58" s="1" t="str">
        <f aca="false">E58&amp;"|"&amp;D58&amp;"|"&amp;B58&amp;"|"&amp;C58</f>
        <v>TABATINGA|CASAI|AM|ALTO RIO SOLIMÕES</v>
      </c>
    </row>
    <row r="59" customFormat="false" ht="22.5" hidden="false" customHeight="true" outlineLevel="0" collapsed="false">
      <c r="A59" s="63" t="s">
        <v>3477</v>
      </c>
      <c r="B59" s="63" t="s">
        <v>335</v>
      </c>
      <c r="C59" s="63" t="s">
        <v>490</v>
      </c>
      <c r="D59" s="63" t="s">
        <v>136</v>
      </c>
      <c r="E59" s="38" t="s">
        <v>496</v>
      </c>
      <c r="F59" s="63" t="n">
        <v>56</v>
      </c>
      <c r="G59" s="64" t="n">
        <v>560632</v>
      </c>
      <c r="H59" s="63" t="n">
        <v>3150.03</v>
      </c>
      <c r="I59" s="1" t="str">
        <f aca="false">E59&amp;"|"&amp;D59&amp;"|"&amp;B59&amp;"|"&amp;C59</f>
        <v>TABATINGA|DSEI|AM|ALTO RIO SOLIMÕES</v>
      </c>
    </row>
    <row r="60" customFormat="false" ht="22.5" hidden="false" customHeight="true" outlineLevel="0" collapsed="false">
      <c r="A60" s="63" t="s">
        <v>3477</v>
      </c>
      <c r="B60" s="63" t="s">
        <v>335</v>
      </c>
      <c r="C60" s="63" t="s">
        <v>490</v>
      </c>
      <c r="D60" s="63" t="s">
        <v>158</v>
      </c>
      <c r="E60" s="38" t="s">
        <v>567</v>
      </c>
      <c r="F60" s="63" t="n">
        <v>69</v>
      </c>
      <c r="G60" s="64" t="n">
        <v>759210</v>
      </c>
      <c r="H60" s="63" t="n">
        <v>4224.35</v>
      </c>
      <c r="I60" s="1" t="str">
        <f aca="false">E60&amp;"|"&amp;D60&amp;"|"&amp;B60&amp;"|"&amp;C60</f>
        <v>TONANTINS|POLO BASE|AM|ALTO RIO SOLIMÕES</v>
      </c>
    </row>
    <row r="61" customFormat="false" ht="22.5" hidden="false" customHeight="true" outlineLevel="0" collapsed="false">
      <c r="A61" s="63" t="s">
        <v>3477</v>
      </c>
      <c r="B61" s="63" t="s">
        <v>335</v>
      </c>
      <c r="C61" s="63" t="s">
        <v>490</v>
      </c>
      <c r="D61" s="63" t="s">
        <v>187</v>
      </c>
      <c r="E61" s="38" t="s">
        <v>567</v>
      </c>
      <c r="F61" s="63" t="n">
        <v>5</v>
      </c>
      <c r="G61" s="64" t="n">
        <v>40734</v>
      </c>
      <c r="H61" s="63" t="n">
        <v>235.43</v>
      </c>
      <c r="I61" s="1" t="str">
        <f aca="false">E61&amp;"|"&amp;D61&amp;"|"&amp;B61&amp;"|"&amp;C61</f>
        <v>TONANTINS|CASAI|AM|ALTO RIO SOLIMÕES</v>
      </c>
    </row>
    <row r="62" customFormat="false" ht="22.5" hidden="false" customHeight="true" outlineLevel="0" collapsed="false">
      <c r="A62" s="63" t="s">
        <v>3477</v>
      </c>
      <c r="B62" s="63" t="s">
        <v>335</v>
      </c>
      <c r="C62" s="63" t="s">
        <v>490</v>
      </c>
      <c r="D62" s="63" t="s">
        <v>158</v>
      </c>
      <c r="E62" s="38" t="s">
        <v>578</v>
      </c>
      <c r="F62" s="63" t="n">
        <v>49</v>
      </c>
      <c r="G62" s="64" t="n">
        <v>495360</v>
      </c>
      <c r="H62" s="63" t="n">
        <v>2783.17</v>
      </c>
      <c r="I62" s="1" t="str">
        <f aca="false">E62&amp;"|"&amp;D62&amp;"|"&amp;B62&amp;"|"&amp;C62</f>
        <v>UMARIAÇÚ I|POLO BASE|AM|ALTO RIO SOLIMÕES</v>
      </c>
    </row>
    <row r="63" customFormat="false" ht="22.5" hidden="false" customHeight="true" outlineLevel="0" collapsed="false">
      <c r="A63" s="63" t="s">
        <v>3477</v>
      </c>
      <c r="B63" s="63" t="s">
        <v>335</v>
      </c>
      <c r="C63" s="63" t="s">
        <v>490</v>
      </c>
      <c r="D63" s="63" t="s">
        <v>158</v>
      </c>
      <c r="E63" s="38" t="s">
        <v>584</v>
      </c>
      <c r="F63" s="63" t="n">
        <v>61</v>
      </c>
      <c r="G63" s="64" t="n">
        <v>650108</v>
      </c>
      <c r="H63" s="63" t="n">
        <v>3630.25</v>
      </c>
      <c r="I63" s="1" t="str">
        <f aca="false">E63&amp;"|"&amp;D63&amp;"|"&amp;B63&amp;"|"&amp;C63</f>
        <v>UMARIAÇÚ II|POLO BASE|AM|ALTO RIO SOLIMÕES</v>
      </c>
    </row>
    <row r="64" customFormat="false" ht="22.5" hidden="false" customHeight="true" outlineLevel="0" collapsed="false">
      <c r="A64" s="63" t="s">
        <v>3477</v>
      </c>
      <c r="B64" s="63" t="s">
        <v>335</v>
      </c>
      <c r="C64" s="63" t="s">
        <v>490</v>
      </c>
      <c r="D64" s="63" t="s">
        <v>158</v>
      </c>
      <c r="E64" s="38" t="s">
        <v>590</v>
      </c>
      <c r="F64" s="63" t="n">
        <v>53</v>
      </c>
      <c r="G64" s="64" t="n">
        <v>558815</v>
      </c>
      <c r="H64" s="63" t="n">
        <v>3124.29</v>
      </c>
      <c r="I64" s="1" t="str">
        <f aca="false">E64&amp;"|"&amp;D64&amp;"|"&amp;B64&amp;"|"&amp;C64</f>
        <v>VENDAVAL|POLO BASE|AM|ALTO RIO SOLIMÕES</v>
      </c>
    </row>
    <row r="65" customFormat="false" ht="22.5" hidden="false" customHeight="true" outlineLevel="0" collapsed="false">
      <c r="A65" s="63" t="s">
        <v>3477</v>
      </c>
      <c r="B65" s="63" t="s">
        <v>335</v>
      </c>
      <c r="C65" s="63" t="s">
        <v>490</v>
      </c>
      <c r="D65" s="63" t="s">
        <v>158</v>
      </c>
      <c r="E65" s="38" t="s">
        <v>596</v>
      </c>
      <c r="F65" s="63" t="n">
        <v>6</v>
      </c>
      <c r="G65" s="64" t="n">
        <v>47694</v>
      </c>
      <c r="H65" s="63" t="n">
        <v>276.64</v>
      </c>
      <c r="I65" s="1" t="str">
        <f aca="false">E65&amp;"|"&amp;D65&amp;"|"&amp;B65&amp;"|"&amp;C65</f>
        <v>VILA BITENCOURT|POLO BASE|AM|ALTO RIO SOLIMÕES</v>
      </c>
    </row>
    <row r="66" customFormat="false" ht="22.5" hidden="false" customHeight="true" outlineLevel="0" collapsed="false">
      <c r="A66" s="63" t="s">
        <v>3477</v>
      </c>
      <c r="B66" s="63" t="s">
        <v>335</v>
      </c>
      <c r="C66" s="63" t="s">
        <v>604</v>
      </c>
      <c r="D66" s="63" t="s">
        <v>158</v>
      </c>
      <c r="E66" s="38" t="s">
        <v>605</v>
      </c>
      <c r="F66" s="63" t="n">
        <v>7</v>
      </c>
      <c r="G66" s="64" t="n">
        <v>66526</v>
      </c>
      <c r="H66" s="63" t="n">
        <v>376.61</v>
      </c>
      <c r="I66" s="1" t="str">
        <f aca="false">E66&amp;"|"&amp;D66&amp;"|"&amp;B66&amp;"|"&amp;C66</f>
        <v>ABACAXIS|POLO BASE|AM|MANAUS</v>
      </c>
    </row>
    <row r="67" customFormat="false" ht="22.5" hidden="false" customHeight="true" outlineLevel="0" collapsed="false">
      <c r="A67" s="63" t="s">
        <v>3477</v>
      </c>
      <c r="B67" s="63" t="s">
        <v>335</v>
      </c>
      <c r="C67" s="63" t="s">
        <v>604</v>
      </c>
      <c r="D67" s="63" t="s">
        <v>158</v>
      </c>
      <c r="E67" s="38" t="s">
        <v>611</v>
      </c>
      <c r="F67" s="63" t="n">
        <v>8</v>
      </c>
      <c r="G67" s="64" t="n">
        <v>79421</v>
      </c>
      <c r="H67" s="63" t="n">
        <v>447.2</v>
      </c>
      <c r="I67" s="1" t="str">
        <f aca="false">E67&amp;"|"&amp;D67&amp;"|"&amp;B67&amp;"|"&amp;C67</f>
        <v>ANAMÃ|POLO BASE|AM|MANAUS</v>
      </c>
    </row>
    <row r="68" customFormat="false" ht="22.5" hidden="false" customHeight="true" outlineLevel="0" collapsed="false">
      <c r="A68" s="63" t="s">
        <v>3477</v>
      </c>
      <c r="B68" s="63" t="s">
        <v>335</v>
      </c>
      <c r="C68" s="63" t="s">
        <v>604</v>
      </c>
      <c r="D68" s="63" t="s">
        <v>158</v>
      </c>
      <c r="E68" s="38" t="s">
        <v>618</v>
      </c>
      <c r="F68" s="63" t="n">
        <v>12</v>
      </c>
      <c r="G68" s="64" t="n">
        <v>113196</v>
      </c>
      <c r="H68" s="63" t="n">
        <v>641.42</v>
      </c>
      <c r="I68" s="1" t="str">
        <f aca="false">E68&amp;"|"&amp;D68&amp;"|"&amp;B68&amp;"|"&amp;C68</f>
        <v>BEIJA-FLOR|POLO BASE|AM|MANAUS</v>
      </c>
    </row>
    <row r="69" customFormat="false" ht="22.5" hidden="false" customHeight="true" outlineLevel="0" collapsed="false">
      <c r="A69" s="63" t="s">
        <v>3477</v>
      </c>
      <c r="B69" s="63" t="s">
        <v>335</v>
      </c>
      <c r="C69" s="63" t="s">
        <v>604</v>
      </c>
      <c r="D69" s="63" t="s">
        <v>158</v>
      </c>
      <c r="E69" s="38" t="s">
        <v>624</v>
      </c>
      <c r="F69" s="63" t="n">
        <v>29</v>
      </c>
      <c r="G69" s="64" t="n">
        <v>320551</v>
      </c>
      <c r="H69" s="63" t="n">
        <v>1782.69</v>
      </c>
      <c r="I69" s="1" t="str">
        <f aca="false">E69&amp;"|"&amp;D69&amp;"|"&amp;B69&amp;"|"&amp;C69</f>
        <v>BERURI|POLO BASE|AM|MANAUS</v>
      </c>
    </row>
    <row r="70" customFormat="false" ht="22.5" hidden="false" customHeight="true" outlineLevel="0" collapsed="false">
      <c r="A70" s="63" t="s">
        <v>3477</v>
      </c>
      <c r="B70" s="63" t="s">
        <v>335</v>
      </c>
      <c r="C70" s="63" t="s">
        <v>604</v>
      </c>
      <c r="D70" s="63" t="s">
        <v>158</v>
      </c>
      <c r="E70" s="38" t="s">
        <v>631</v>
      </c>
      <c r="F70" s="63" t="n">
        <v>31</v>
      </c>
      <c r="G70" s="64" t="n">
        <v>358214</v>
      </c>
      <c r="H70" s="63" t="n">
        <v>1982.63</v>
      </c>
      <c r="I70" s="1" t="str">
        <f aca="false">E70&amp;"|"&amp;D70&amp;"|"&amp;B70&amp;"|"&amp;C70</f>
        <v>BOCA DO JAUARI|POLO BASE|AM|MANAUS</v>
      </c>
    </row>
    <row r="71" customFormat="false" ht="22.5" hidden="false" customHeight="true" outlineLevel="0" collapsed="false">
      <c r="A71" s="63" t="s">
        <v>3477</v>
      </c>
      <c r="B71" s="63" t="s">
        <v>335</v>
      </c>
      <c r="C71" s="63" t="s">
        <v>604</v>
      </c>
      <c r="D71" s="63" t="s">
        <v>637</v>
      </c>
      <c r="E71" s="38" t="s">
        <v>638</v>
      </c>
      <c r="F71" s="63" t="n">
        <v>3</v>
      </c>
      <c r="G71" s="64" t="n">
        <v>26815</v>
      </c>
      <c r="H71" s="63" t="n">
        <v>153.01</v>
      </c>
      <c r="I71" s="1" t="str">
        <f aca="false">E71&amp;"|"&amp;D71&amp;"|"&amp;B71&amp;"|"&amp;C71</f>
        <v>CAPANÃ GRANDE|MICROÁREA|AM|MANAUS</v>
      </c>
    </row>
    <row r="72" customFormat="false" ht="22.5" hidden="false" customHeight="true" outlineLevel="0" collapsed="false">
      <c r="A72" s="63" t="s">
        <v>3477</v>
      </c>
      <c r="B72" s="63" t="s">
        <v>335</v>
      </c>
      <c r="C72" s="63" t="s">
        <v>604</v>
      </c>
      <c r="D72" s="63" t="s">
        <v>158</v>
      </c>
      <c r="E72" s="38" t="s">
        <v>640</v>
      </c>
      <c r="F72" s="63" t="n">
        <v>23</v>
      </c>
      <c r="G72" s="64" t="n">
        <v>266921</v>
      </c>
      <c r="H72" s="63" t="n">
        <v>1476.67</v>
      </c>
      <c r="I72" s="1" t="str">
        <f aca="false">E72&amp;"|"&amp;D72&amp;"|"&amp;B72&amp;"|"&amp;C72</f>
        <v>CAREIRO CASTANHO|POLO BASE|AM|MANAUS</v>
      </c>
    </row>
    <row r="73" customFormat="false" ht="22.5" hidden="false" customHeight="true" outlineLevel="0" collapsed="false">
      <c r="A73" s="63" t="s">
        <v>3477</v>
      </c>
      <c r="B73" s="63" t="s">
        <v>335</v>
      </c>
      <c r="C73" s="63" t="s">
        <v>604</v>
      </c>
      <c r="D73" s="63" t="s">
        <v>158</v>
      </c>
      <c r="E73" s="38" t="s">
        <v>647</v>
      </c>
      <c r="F73" s="63" t="n">
        <v>36</v>
      </c>
      <c r="G73" s="64" t="n">
        <v>393012</v>
      </c>
      <c r="H73" s="63" t="n">
        <v>2188.68</v>
      </c>
      <c r="I73" s="1" t="str">
        <f aca="false">E73&amp;"|"&amp;D73&amp;"|"&amp;B73&amp;"|"&amp;C73</f>
        <v>IGAPÓ AÇU|POLO BASE|AM|MANAUS</v>
      </c>
    </row>
    <row r="74" customFormat="false" ht="22.5" hidden="false" customHeight="true" outlineLevel="0" collapsed="false">
      <c r="A74" s="63" t="s">
        <v>3477</v>
      </c>
      <c r="B74" s="63" t="s">
        <v>335</v>
      </c>
      <c r="C74" s="63" t="s">
        <v>604</v>
      </c>
      <c r="D74" s="63" t="s">
        <v>158</v>
      </c>
      <c r="E74" s="38" t="s">
        <v>653</v>
      </c>
      <c r="F74" s="63" t="n">
        <v>43</v>
      </c>
      <c r="G74" s="64" t="n">
        <v>501090</v>
      </c>
      <c r="H74" s="63" t="n">
        <v>2770.95</v>
      </c>
      <c r="I74" s="1" t="str">
        <f aca="false">E74&amp;"|"&amp;D74&amp;"|"&amp;B74&amp;"|"&amp;C74</f>
        <v>KWATA|POLO BASE|AM|MANAUS</v>
      </c>
    </row>
    <row r="75" customFormat="false" ht="22.5" hidden="false" customHeight="true" outlineLevel="0" collapsed="false">
      <c r="A75" s="63" t="s">
        <v>3477</v>
      </c>
      <c r="B75" s="63" t="s">
        <v>335</v>
      </c>
      <c r="C75" s="63" t="s">
        <v>604</v>
      </c>
      <c r="D75" s="63" t="s">
        <v>158</v>
      </c>
      <c r="E75" s="38" t="s">
        <v>659</v>
      </c>
      <c r="F75" s="63" t="n">
        <v>33</v>
      </c>
      <c r="G75" s="64" t="n">
        <v>366197</v>
      </c>
      <c r="H75" s="63" t="n">
        <v>2035.67</v>
      </c>
      <c r="I75" s="1" t="str">
        <f aca="false">E75&amp;"|"&amp;D75&amp;"|"&amp;B75&amp;"|"&amp;C75</f>
        <v>LARANJAL|POLO BASE|AM|MANAUS</v>
      </c>
    </row>
    <row r="76" customFormat="false" ht="22.5" hidden="false" customHeight="true" outlineLevel="0" collapsed="false">
      <c r="A76" s="63" t="s">
        <v>3477</v>
      </c>
      <c r="B76" s="63" t="s">
        <v>335</v>
      </c>
      <c r="C76" s="63" t="s">
        <v>604</v>
      </c>
      <c r="D76" s="63" t="s">
        <v>637</v>
      </c>
      <c r="E76" s="38" t="s">
        <v>663</v>
      </c>
      <c r="F76" s="63" t="n">
        <v>11</v>
      </c>
      <c r="G76" s="64" t="n">
        <v>88428</v>
      </c>
      <c r="H76" s="63" t="n">
        <v>512.07</v>
      </c>
      <c r="I76" s="1" t="str">
        <f aca="false">E76&amp;"|"&amp;D76&amp;"|"&amp;B76&amp;"|"&amp;C76</f>
        <v>MAICI/MARMELOS|MICROÁREA|AM|MANAUS</v>
      </c>
    </row>
    <row r="77" customFormat="false" ht="22.5" hidden="false" customHeight="true" outlineLevel="0" collapsed="false">
      <c r="A77" s="63" t="s">
        <v>3477</v>
      </c>
      <c r="B77" s="63" t="s">
        <v>335</v>
      </c>
      <c r="C77" s="63" t="s">
        <v>604</v>
      </c>
      <c r="D77" s="63" t="s">
        <v>158</v>
      </c>
      <c r="E77" s="38" t="s">
        <v>665</v>
      </c>
      <c r="F77" s="63" t="n">
        <v>20</v>
      </c>
      <c r="G77" s="64" t="n">
        <v>228234</v>
      </c>
      <c r="H77" s="63" t="n">
        <v>1264.9</v>
      </c>
      <c r="I77" s="1" t="str">
        <f aca="false">E77&amp;"|"&amp;D77&amp;"|"&amp;B77&amp;"|"&amp;C77</f>
        <v>MAKIRA (NOVA JERUSALÉM)|POLO BASE|AM|MANAUS</v>
      </c>
    </row>
    <row r="78" customFormat="false" ht="22.5" hidden="false" customHeight="true" outlineLevel="0" collapsed="false">
      <c r="A78" s="63" t="s">
        <v>3477</v>
      </c>
      <c r="B78" s="63" t="s">
        <v>335</v>
      </c>
      <c r="C78" s="63" t="s">
        <v>604</v>
      </c>
      <c r="D78" s="63" t="s">
        <v>158</v>
      </c>
      <c r="E78" s="38" t="s">
        <v>671</v>
      </c>
      <c r="F78" s="63" t="n">
        <v>24</v>
      </c>
      <c r="G78" s="64" t="n">
        <v>238264</v>
      </c>
      <c r="H78" s="63" t="n">
        <v>1341.6</v>
      </c>
      <c r="I78" s="1" t="str">
        <f aca="false">E78&amp;"|"&amp;D78&amp;"|"&amp;B78&amp;"|"&amp;C78</f>
        <v>MANACAPURU|POLO BASE|AM|MANAUS</v>
      </c>
    </row>
    <row r="79" customFormat="false" ht="22.5" hidden="false" customHeight="true" outlineLevel="0" collapsed="false">
      <c r="A79" s="63" t="s">
        <v>3477</v>
      </c>
      <c r="B79" s="63" t="s">
        <v>335</v>
      </c>
      <c r="C79" s="63" t="s">
        <v>604</v>
      </c>
      <c r="D79" s="63" t="s">
        <v>158</v>
      </c>
      <c r="E79" s="38" t="s">
        <v>677</v>
      </c>
      <c r="F79" s="63" t="n">
        <v>23</v>
      </c>
      <c r="G79" s="64" t="n">
        <v>243177</v>
      </c>
      <c r="H79" s="63" t="n">
        <v>1359.15</v>
      </c>
      <c r="I79" s="1" t="str">
        <f aca="false">E79&amp;"|"&amp;D79&amp;"|"&amp;B79&amp;"|"&amp;C79</f>
        <v>MANAQUIRI|POLO BASE|AM|MANAUS</v>
      </c>
    </row>
    <row r="80" customFormat="false" ht="22.5" hidden="false" customHeight="true" outlineLevel="0" collapsed="false">
      <c r="A80" s="63" t="s">
        <v>3477</v>
      </c>
      <c r="B80" s="63" t="s">
        <v>335</v>
      </c>
      <c r="C80" s="63" t="s">
        <v>604</v>
      </c>
      <c r="D80" s="63" t="s">
        <v>136</v>
      </c>
      <c r="E80" s="38" t="s">
        <v>604</v>
      </c>
      <c r="F80" s="63" t="n">
        <v>53</v>
      </c>
      <c r="G80" s="64" t="n">
        <v>447700</v>
      </c>
      <c r="H80" s="63" t="n">
        <v>2567.11</v>
      </c>
      <c r="I80" s="1" t="str">
        <f aca="false">E80&amp;"|"&amp;D80&amp;"|"&amp;B80&amp;"|"&amp;C80</f>
        <v>MANAUS|DSEI|AM|MANAUS</v>
      </c>
    </row>
    <row r="81" customFormat="false" ht="22.5" hidden="false" customHeight="true" outlineLevel="0" collapsed="false">
      <c r="A81" s="63" t="s">
        <v>3477</v>
      </c>
      <c r="B81" s="63" t="s">
        <v>335</v>
      </c>
      <c r="C81" s="63" t="s">
        <v>604</v>
      </c>
      <c r="D81" s="63" t="s">
        <v>543</v>
      </c>
      <c r="E81" s="38" t="s">
        <v>688</v>
      </c>
      <c r="F81" s="63" t="n">
        <v>9</v>
      </c>
      <c r="G81" s="64" t="n">
        <v>86381</v>
      </c>
      <c r="H81" s="63" t="n">
        <v>488.41</v>
      </c>
      <c r="I81" s="1" t="str">
        <f aca="false">E81&amp;"|"&amp;D81&amp;"|"&amp;B81&amp;"|"&amp;C81</f>
        <v>MANICORE|SUBPOLO|AM|MANAUS</v>
      </c>
    </row>
    <row r="82" customFormat="false" ht="22.5" hidden="false" customHeight="true" outlineLevel="0" collapsed="false">
      <c r="A82" s="63" t="s">
        <v>3477</v>
      </c>
      <c r="B82" s="63" t="s">
        <v>335</v>
      </c>
      <c r="C82" s="63" t="s">
        <v>604</v>
      </c>
      <c r="D82" s="63" t="s">
        <v>158</v>
      </c>
      <c r="E82" s="38" t="s">
        <v>695</v>
      </c>
      <c r="F82" s="63" t="n">
        <v>37</v>
      </c>
      <c r="G82" s="64" t="n">
        <v>399972</v>
      </c>
      <c r="H82" s="63" t="n">
        <v>2229.89</v>
      </c>
      <c r="I82" s="1" t="str">
        <f aca="false">E82&amp;"|"&amp;D82&amp;"|"&amp;B82&amp;"|"&amp;C82</f>
        <v>MURUTINGA|POLO BASE|AM|MANAUS</v>
      </c>
    </row>
    <row r="83" customFormat="false" ht="22.5" hidden="false" customHeight="true" outlineLevel="0" collapsed="false">
      <c r="A83" s="63" t="s">
        <v>3477</v>
      </c>
      <c r="B83" s="63" t="s">
        <v>335</v>
      </c>
      <c r="C83" s="63" t="s">
        <v>604</v>
      </c>
      <c r="D83" s="63" t="s">
        <v>158</v>
      </c>
      <c r="E83" s="38" t="s">
        <v>701</v>
      </c>
      <c r="F83" s="63" t="n">
        <v>20</v>
      </c>
      <c r="G83" s="64" t="n">
        <v>228234</v>
      </c>
      <c r="H83" s="63" t="n">
        <v>1264.9</v>
      </c>
      <c r="I83" s="1" t="str">
        <f aca="false">E83&amp;"|"&amp;D83&amp;"|"&amp;B83&amp;"|"&amp;C83</f>
        <v>NOSSA SENHORA DA SAÚDE|POLO BASE|AM|MANAUS</v>
      </c>
    </row>
    <row r="84" customFormat="false" ht="22.5" hidden="false" customHeight="true" outlineLevel="0" collapsed="false">
      <c r="A84" s="63" t="s">
        <v>3477</v>
      </c>
      <c r="B84" s="63" t="s">
        <v>335</v>
      </c>
      <c r="C84" s="63" t="s">
        <v>604</v>
      </c>
      <c r="D84" s="63" t="s">
        <v>187</v>
      </c>
      <c r="E84" s="38" t="s">
        <v>603</v>
      </c>
      <c r="F84" s="63" t="n">
        <v>59</v>
      </c>
      <c r="G84" s="64" t="n">
        <v>416558</v>
      </c>
      <c r="H84" s="63" t="n">
        <v>2460.77</v>
      </c>
      <c r="I84" s="1" t="str">
        <f aca="false">E84&amp;"|"&amp;D84&amp;"|"&amp;B84&amp;"|"&amp;C84</f>
        <v>NOVA OLINDA DO NORTE|CASAI|AM|MANAUS</v>
      </c>
    </row>
    <row r="85" customFormat="false" ht="22.5" hidden="false" customHeight="true" outlineLevel="0" collapsed="false">
      <c r="A85" s="63" t="s">
        <v>3477</v>
      </c>
      <c r="B85" s="63" t="s">
        <v>335</v>
      </c>
      <c r="C85" s="63" t="s">
        <v>604</v>
      </c>
      <c r="D85" s="63" t="s">
        <v>543</v>
      </c>
      <c r="E85" s="38" t="s">
        <v>711</v>
      </c>
      <c r="F85" s="63" t="n">
        <v>6</v>
      </c>
      <c r="G85" s="64" t="n">
        <v>47694</v>
      </c>
      <c r="H85" s="63" t="n">
        <v>276.64</v>
      </c>
      <c r="I85" s="1" t="str">
        <f aca="false">E85&amp;"|"&amp;D85&amp;"|"&amp;B85&amp;"|"&amp;C85</f>
        <v>NOVO AIRÃO|SUBPOLO|AM|MANAUS</v>
      </c>
    </row>
    <row r="86" customFormat="false" ht="22.5" hidden="false" customHeight="true" outlineLevel="0" collapsed="false">
      <c r="A86" s="63" t="s">
        <v>3477</v>
      </c>
      <c r="B86" s="63" t="s">
        <v>335</v>
      </c>
      <c r="C86" s="63" t="s">
        <v>604</v>
      </c>
      <c r="D86" s="63" t="s">
        <v>158</v>
      </c>
      <c r="E86" s="38" t="s">
        <v>718</v>
      </c>
      <c r="F86" s="63" t="n">
        <v>76</v>
      </c>
      <c r="G86" s="64" t="n">
        <v>801992</v>
      </c>
      <c r="H86" s="63" t="n">
        <v>4483.44</v>
      </c>
      <c r="I86" s="1" t="str">
        <f aca="false">E86&amp;"|"&amp;D86&amp;"|"&amp;B86&amp;"|"&amp;C86</f>
        <v>PANTALEÃO|POLO BASE|AM|MANAUS</v>
      </c>
    </row>
    <row r="87" customFormat="false" ht="22.5" hidden="false" customHeight="true" outlineLevel="0" collapsed="false">
      <c r="A87" s="63" t="s">
        <v>3477</v>
      </c>
      <c r="B87" s="63" t="s">
        <v>335</v>
      </c>
      <c r="C87" s="63" t="s">
        <v>604</v>
      </c>
      <c r="D87" s="63" t="s">
        <v>158</v>
      </c>
      <c r="E87" s="38" t="s">
        <v>724</v>
      </c>
      <c r="F87" s="63" t="n">
        <v>31</v>
      </c>
      <c r="G87" s="64" t="n">
        <v>340406</v>
      </c>
      <c r="H87" s="63" t="n">
        <v>1894.49</v>
      </c>
      <c r="I87" s="1" t="str">
        <f aca="false">E87&amp;"|"&amp;D87&amp;"|"&amp;B87&amp;"|"&amp;C87</f>
        <v>PONTA NATAL|POLO BASE|AM|MANAUS</v>
      </c>
    </row>
    <row r="88" customFormat="false" ht="22.5" hidden="false" customHeight="true" outlineLevel="0" collapsed="false">
      <c r="A88" s="63" t="s">
        <v>3477</v>
      </c>
      <c r="B88" s="63" t="s">
        <v>335</v>
      </c>
      <c r="C88" s="63" t="s">
        <v>604</v>
      </c>
      <c r="D88" s="63" t="s">
        <v>543</v>
      </c>
      <c r="E88" s="38" t="s">
        <v>729</v>
      </c>
      <c r="F88" s="63" t="n">
        <v>6</v>
      </c>
      <c r="G88" s="64" t="n">
        <v>59566</v>
      </c>
      <c r="H88" s="63" t="n">
        <v>335.4</v>
      </c>
      <c r="I88" s="1" t="str">
        <f aca="false">E88&amp;"|"&amp;D88&amp;"|"&amp;B88&amp;"|"&amp;C88</f>
        <v>SILVES|SUBPOLO|AM|MANAUS</v>
      </c>
    </row>
    <row r="89" customFormat="false" ht="22.5" hidden="false" customHeight="true" outlineLevel="0" collapsed="false">
      <c r="A89" s="63" t="s">
        <v>3477</v>
      </c>
      <c r="B89" s="63" t="s">
        <v>335</v>
      </c>
      <c r="C89" s="63" t="s">
        <v>604</v>
      </c>
      <c r="D89" s="63" t="s">
        <v>158</v>
      </c>
      <c r="E89" s="38" t="s">
        <v>733</v>
      </c>
      <c r="F89" s="63" t="n">
        <v>12</v>
      </c>
      <c r="G89" s="64" t="n">
        <v>119132</v>
      </c>
      <c r="H89" s="63" t="n">
        <v>670.8</v>
      </c>
      <c r="I89" s="1" t="str">
        <f aca="false">E89&amp;"|"&amp;D89&amp;"|"&amp;B89&amp;"|"&amp;C89</f>
        <v>URUCARÁ|POLO BASE|AM|MANAUS</v>
      </c>
    </row>
    <row r="90" customFormat="false" ht="22.5" hidden="false" customHeight="true" outlineLevel="0" collapsed="false">
      <c r="A90" s="63" t="s">
        <v>3477</v>
      </c>
      <c r="B90" s="63" t="s">
        <v>335</v>
      </c>
      <c r="C90" s="63" t="s">
        <v>740</v>
      </c>
      <c r="D90" s="63" t="s">
        <v>158</v>
      </c>
      <c r="E90" s="38" t="s">
        <v>741</v>
      </c>
      <c r="F90" s="63" t="n">
        <v>37</v>
      </c>
      <c r="G90" s="64" t="n">
        <v>398830</v>
      </c>
      <c r="H90" s="63" t="n">
        <v>2221.375</v>
      </c>
      <c r="I90" s="1" t="str">
        <f aca="false">E90&amp;"|"&amp;D90&amp;"|"&amp;B90&amp;"|"&amp;C90</f>
        <v>ABAQUADI|POLO BASE|AM|MÉDIO RIO PURUS</v>
      </c>
    </row>
    <row r="91" customFormat="false" ht="22.5" hidden="false" customHeight="true" outlineLevel="0" collapsed="false">
      <c r="A91" s="63" t="s">
        <v>3477</v>
      </c>
      <c r="B91" s="63" t="s">
        <v>335</v>
      </c>
      <c r="C91" s="63" t="s">
        <v>740</v>
      </c>
      <c r="D91" s="63" t="s">
        <v>158</v>
      </c>
      <c r="E91" s="38" t="s">
        <v>747</v>
      </c>
      <c r="F91" s="63" t="n">
        <v>15</v>
      </c>
      <c r="G91" s="64" t="n">
        <v>138869</v>
      </c>
      <c r="H91" s="63" t="n">
        <v>785.915</v>
      </c>
      <c r="I91" s="1" t="str">
        <f aca="false">E91&amp;"|"&amp;D91&amp;"|"&amp;B91&amp;"|"&amp;C91</f>
        <v>CASA NOVA|POLO BASE|AM|MÉDIO RIO PURUS</v>
      </c>
    </row>
    <row r="92" customFormat="false" ht="22.5" hidden="false" customHeight="true" outlineLevel="0" collapsed="false">
      <c r="A92" s="63" t="s">
        <v>3477</v>
      </c>
      <c r="B92" s="63" t="s">
        <v>335</v>
      </c>
      <c r="C92" s="63" t="s">
        <v>740</v>
      </c>
      <c r="D92" s="63" t="s">
        <v>543</v>
      </c>
      <c r="E92" s="38" t="s">
        <v>747</v>
      </c>
      <c r="F92" s="63" t="n">
        <v>9</v>
      </c>
      <c r="G92" s="64" t="n">
        <v>86381</v>
      </c>
      <c r="H92" s="63" t="n">
        <v>488.41</v>
      </c>
      <c r="I92" s="1" t="str">
        <f aca="false">E92&amp;"|"&amp;D92&amp;"|"&amp;B92&amp;"|"&amp;C92</f>
        <v>CASA NOVA|SUBPOLO|AM|MÉDIO RIO PURUS</v>
      </c>
    </row>
    <row r="93" customFormat="false" ht="22.5" hidden="false" customHeight="true" outlineLevel="0" collapsed="false">
      <c r="A93" s="63" t="s">
        <v>3477</v>
      </c>
      <c r="B93" s="63" t="s">
        <v>335</v>
      </c>
      <c r="C93" s="63" t="s">
        <v>740</v>
      </c>
      <c r="D93" s="63" t="s">
        <v>158</v>
      </c>
      <c r="E93" s="38" t="s">
        <v>757</v>
      </c>
      <c r="F93" s="63" t="n">
        <v>35</v>
      </c>
      <c r="G93" s="64" t="n">
        <v>403861</v>
      </c>
      <c r="H93" s="63" t="n">
        <v>2235.61</v>
      </c>
      <c r="I93" s="1" t="str">
        <f aca="false">E93&amp;"|"&amp;D93&amp;"|"&amp;B93&amp;"|"&amp;C93</f>
        <v>CHICO CAMILO|POLO BASE|AM|MÉDIO RIO PURUS</v>
      </c>
    </row>
    <row r="94" customFormat="false" ht="22.5" hidden="false" customHeight="true" outlineLevel="0" collapsed="false">
      <c r="A94" s="63" t="s">
        <v>3477</v>
      </c>
      <c r="B94" s="63" t="s">
        <v>335</v>
      </c>
      <c r="C94" s="63" t="s">
        <v>740</v>
      </c>
      <c r="D94" s="63" t="s">
        <v>158</v>
      </c>
      <c r="E94" s="38" t="s">
        <v>762</v>
      </c>
      <c r="F94" s="63" t="n">
        <v>31</v>
      </c>
      <c r="G94" s="64" t="n">
        <v>316662</v>
      </c>
      <c r="H94" s="63" t="n">
        <v>1776.97</v>
      </c>
      <c r="I94" s="1" t="str">
        <f aca="false">E94&amp;"|"&amp;D94&amp;"|"&amp;B94&amp;"|"&amp;C94</f>
        <v>CRISPIM|POLO BASE|AM|MÉDIO RIO PURUS</v>
      </c>
    </row>
    <row r="95" customFormat="false" ht="22.5" hidden="false" customHeight="true" outlineLevel="0" collapsed="false">
      <c r="A95" s="63" t="s">
        <v>3477</v>
      </c>
      <c r="B95" s="63" t="s">
        <v>335</v>
      </c>
      <c r="C95" s="63" t="s">
        <v>740</v>
      </c>
      <c r="D95" s="63" t="s">
        <v>158</v>
      </c>
      <c r="E95" s="38" t="s">
        <v>767</v>
      </c>
      <c r="F95" s="63" t="n">
        <v>32</v>
      </c>
      <c r="G95" s="64" t="n">
        <v>341430</v>
      </c>
      <c r="H95" s="63" t="n">
        <v>1906.32</v>
      </c>
      <c r="I95" s="1" t="str">
        <f aca="false">E95&amp;"|"&amp;D95&amp;"|"&amp;B95&amp;"|"&amp;C95</f>
        <v>IMINAÃ|POLO BASE|AM|MÉDIO RIO PURUS</v>
      </c>
    </row>
    <row r="96" customFormat="false" ht="22.5" hidden="false" customHeight="true" outlineLevel="0" collapsed="false">
      <c r="A96" s="63" t="s">
        <v>3477</v>
      </c>
      <c r="B96" s="63" t="s">
        <v>335</v>
      </c>
      <c r="C96" s="63" t="s">
        <v>740</v>
      </c>
      <c r="D96" s="63" t="s">
        <v>158</v>
      </c>
      <c r="E96" s="38" t="s">
        <v>773</v>
      </c>
      <c r="F96" s="63" t="n">
        <v>16</v>
      </c>
      <c r="G96" s="64" t="n">
        <v>170715</v>
      </c>
      <c r="H96" s="63" t="n">
        <v>953.16</v>
      </c>
      <c r="I96" s="1" t="str">
        <f aca="false">E96&amp;"|"&amp;D96&amp;"|"&amp;B96&amp;"|"&amp;C96</f>
        <v>JAPIIM|POLO BASE|AM|MÉDIO RIO PURUS</v>
      </c>
    </row>
    <row r="97" customFormat="false" ht="22.5" hidden="false" customHeight="true" outlineLevel="0" collapsed="false">
      <c r="A97" s="63" t="s">
        <v>3477</v>
      </c>
      <c r="B97" s="63" t="s">
        <v>335</v>
      </c>
      <c r="C97" s="63" t="s">
        <v>740</v>
      </c>
      <c r="D97" s="63" t="s">
        <v>187</v>
      </c>
      <c r="E97" s="38" t="s">
        <v>746</v>
      </c>
      <c r="F97" s="63" t="n">
        <v>18</v>
      </c>
      <c r="G97" s="64" t="n">
        <v>125274</v>
      </c>
      <c r="H97" s="63" t="n">
        <v>741.78</v>
      </c>
      <c r="I97" s="1" t="str">
        <f aca="false">E97&amp;"|"&amp;D97&amp;"|"&amp;B97&amp;"|"&amp;C97</f>
        <v>LÁBREA|CASAI|AM|MÉDIO RIO PURUS</v>
      </c>
    </row>
    <row r="98" customFormat="false" ht="22.5" hidden="false" customHeight="true" outlineLevel="0" collapsed="false">
      <c r="A98" s="63" t="s">
        <v>3477</v>
      </c>
      <c r="B98" s="63" t="s">
        <v>335</v>
      </c>
      <c r="C98" s="63" t="s">
        <v>740</v>
      </c>
      <c r="D98" s="63" t="s">
        <v>136</v>
      </c>
      <c r="E98" s="38" t="s">
        <v>746</v>
      </c>
      <c r="F98" s="63" t="n">
        <v>30</v>
      </c>
      <c r="G98" s="64" t="n">
        <v>228469</v>
      </c>
      <c r="H98" s="63" t="n">
        <v>1334.515</v>
      </c>
      <c r="I98" s="1" t="str">
        <f aca="false">E98&amp;"|"&amp;D98&amp;"|"&amp;B98&amp;"|"&amp;C98</f>
        <v>LÁBREA|DSEI|AM|MÉDIO RIO PURUS</v>
      </c>
    </row>
    <row r="99" customFormat="false" ht="22.5" hidden="false" customHeight="true" outlineLevel="0" collapsed="false">
      <c r="A99" s="63" t="s">
        <v>3477</v>
      </c>
      <c r="B99" s="63" t="s">
        <v>335</v>
      </c>
      <c r="C99" s="63" t="s">
        <v>740</v>
      </c>
      <c r="D99" s="63" t="s">
        <v>158</v>
      </c>
      <c r="E99" s="38" t="s">
        <v>787</v>
      </c>
      <c r="F99" s="63" t="n">
        <v>28</v>
      </c>
      <c r="G99" s="64" t="n">
        <v>289847</v>
      </c>
      <c r="H99" s="63" t="n">
        <v>1623.96</v>
      </c>
      <c r="I99" s="1" t="str">
        <f aca="false">E99&amp;"|"&amp;D99&amp;"|"&amp;B99&amp;"|"&amp;C99</f>
        <v>MARRECÃO|POLO BASE|AM|MÉDIO RIO PURUS</v>
      </c>
    </row>
    <row r="100" customFormat="false" ht="22.5" hidden="false" customHeight="true" outlineLevel="0" collapsed="false">
      <c r="A100" s="63" t="s">
        <v>3477</v>
      </c>
      <c r="B100" s="63" t="s">
        <v>335</v>
      </c>
      <c r="C100" s="63" t="s">
        <v>740</v>
      </c>
      <c r="D100" s="63" t="s">
        <v>158</v>
      </c>
      <c r="E100" s="38" t="s">
        <v>797</v>
      </c>
      <c r="F100" s="63" t="n">
        <v>14</v>
      </c>
      <c r="G100" s="64" t="n">
        <v>138988</v>
      </c>
      <c r="H100" s="63" t="n">
        <v>782.6</v>
      </c>
      <c r="I100" s="1" t="str">
        <f aca="false">E100&amp;"|"&amp;D100&amp;"|"&amp;B100&amp;"|"&amp;C100</f>
        <v>SÃO PEDRO|POLO BASE|AM|MÉDIO RIO PURUS</v>
      </c>
    </row>
    <row r="101" customFormat="false" ht="22.5" hidden="false" customHeight="true" outlineLevel="0" collapsed="false">
      <c r="A101" s="63" t="s">
        <v>3477</v>
      </c>
      <c r="B101" s="63" t="s">
        <v>335</v>
      </c>
      <c r="C101" s="63" t="s">
        <v>740</v>
      </c>
      <c r="D101" s="63" t="s">
        <v>187</v>
      </c>
      <c r="E101" s="38" t="s">
        <v>739</v>
      </c>
      <c r="F101" s="63" t="n">
        <v>10</v>
      </c>
      <c r="G101" s="64" t="n">
        <v>69597</v>
      </c>
      <c r="H101" s="63" t="n">
        <v>412.1</v>
      </c>
      <c r="I101" s="1" t="str">
        <f aca="false">E101&amp;"|"&amp;D101&amp;"|"&amp;B101&amp;"|"&amp;C101</f>
        <v>TAPAUÁ|CASAI|AM|MÉDIO RIO PURUS</v>
      </c>
    </row>
    <row r="102" customFormat="false" ht="22.5" hidden="false" customHeight="true" outlineLevel="0" collapsed="false">
      <c r="A102" s="63" t="s">
        <v>3477</v>
      </c>
      <c r="B102" s="63" t="s">
        <v>335</v>
      </c>
      <c r="C102" s="63" t="s">
        <v>740</v>
      </c>
      <c r="D102" s="63" t="s">
        <v>158</v>
      </c>
      <c r="E102" s="38" t="s">
        <v>807</v>
      </c>
      <c r="F102" s="63" t="n">
        <v>39</v>
      </c>
      <c r="G102" s="64" t="n">
        <v>389005</v>
      </c>
      <c r="H102" s="63" t="n">
        <v>2186.275</v>
      </c>
      <c r="I102" s="1" t="str">
        <f aca="false">E102&amp;"|"&amp;D102&amp;"|"&amp;B102&amp;"|"&amp;C102</f>
        <v>TAWAMIRIM|POLO BASE|AM|MÉDIO RIO PURUS</v>
      </c>
    </row>
    <row r="103" customFormat="false" ht="22.5" hidden="false" customHeight="true" outlineLevel="0" collapsed="false">
      <c r="A103" s="63" t="s">
        <v>3477</v>
      </c>
      <c r="B103" s="63" t="s">
        <v>335</v>
      </c>
      <c r="C103" s="63" t="s">
        <v>740</v>
      </c>
      <c r="D103" s="63" t="s">
        <v>158</v>
      </c>
      <c r="E103" s="38" t="s">
        <v>813</v>
      </c>
      <c r="F103" s="63" t="n">
        <v>26</v>
      </c>
      <c r="G103" s="64" t="n">
        <v>258120</v>
      </c>
      <c r="H103" s="63" t="n">
        <v>1453.4</v>
      </c>
      <c r="I103" s="1" t="str">
        <f aca="false">E103&amp;"|"&amp;D103&amp;"|"&amp;B103&amp;"|"&amp;C103</f>
        <v>TUMIÃ|POLO BASE|AM|MÉDIO RIO PURUS</v>
      </c>
    </row>
    <row r="104" customFormat="false" ht="22.5" hidden="false" customHeight="true" outlineLevel="0" collapsed="false">
      <c r="A104" s="63" t="s">
        <v>3477</v>
      </c>
      <c r="B104" s="63" t="s">
        <v>335</v>
      </c>
      <c r="C104" s="63" t="s">
        <v>819</v>
      </c>
      <c r="D104" s="63" t="s">
        <v>158</v>
      </c>
      <c r="E104" s="38" t="s">
        <v>820</v>
      </c>
      <c r="F104" s="63" t="n">
        <v>54</v>
      </c>
      <c r="G104" s="64" t="n">
        <v>583583</v>
      </c>
      <c r="H104" s="63" t="n">
        <v>3253.64</v>
      </c>
      <c r="I104" s="1" t="str">
        <f aca="false">E104&amp;"|"&amp;D104&amp;"|"&amp;B104&amp;"|"&amp;C104</f>
        <v>BARREIRA DA MISSÃO|POLO BASE|AM|MÉDIO RIO SOLIMÕES E AFLUENTES</v>
      </c>
    </row>
    <row r="105" customFormat="false" ht="22.5" hidden="false" customHeight="true" outlineLevel="0" collapsed="false">
      <c r="A105" s="63" t="s">
        <v>3477</v>
      </c>
      <c r="B105" s="63" t="s">
        <v>335</v>
      </c>
      <c r="C105" s="63" t="s">
        <v>819</v>
      </c>
      <c r="D105" s="63" t="s">
        <v>158</v>
      </c>
      <c r="E105" s="38" t="s">
        <v>827</v>
      </c>
      <c r="F105" s="63" t="n">
        <v>29</v>
      </c>
      <c r="G105" s="64" t="n">
        <v>290871</v>
      </c>
      <c r="H105" s="63" t="n">
        <v>1635.79</v>
      </c>
      <c r="I105" s="1" t="str">
        <f aca="false">E105&amp;"|"&amp;D105&amp;"|"&amp;B105&amp;"|"&amp;C105</f>
        <v>BIÁ|POLO BASE|AM|MÉDIO RIO SOLIMÕES E AFLUENTES</v>
      </c>
    </row>
    <row r="106" customFormat="false" ht="22.5" hidden="false" customHeight="true" outlineLevel="0" collapsed="false">
      <c r="A106" s="63" t="s">
        <v>3477</v>
      </c>
      <c r="B106" s="63" t="s">
        <v>335</v>
      </c>
      <c r="C106" s="63" t="s">
        <v>819</v>
      </c>
      <c r="D106" s="63" t="s">
        <v>158</v>
      </c>
      <c r="E106" s="38" t="s">
        <v>833</v>
      </c>
      <c r="F106" s="63" t="n">
        <v>49</v>
      </c>
      <c r="G106" s="64" t="n">
        <v>501296</v>
      </c>
      <c r="H106" s="63" t="n">
        <v>2812.55</v>
      </c>
      <c r="I106" s="1" t="str">
        <f aca="false">E106&amp;"|"&amp;D106&amp;"|"&amp;B106&amp;"|"&amp;C106</f>
        <v>BUGAIO|POLO BASE|AM|MÉDIO RIO SOLIMÕES E AFLUENTES</v>
      </c>
    </row>
    <row r="107" customFormat="false" ht="22.5" hidden="false" customHeight="true" outlineLevel="0" collapsed="false">
      <c r="A107" s="63" t="s">
        <v>3477</v>
      </c>
      <c r="B107" s="63" t="s">
        <v>335</v>
      </c>
      <c r="C107" s="63" t="s">
        <v>819</v>
      </c>
      <c r="D107" s="63" t="s">
        <v>158</v>
      </c>
      <c r="E107" s="38" t="s">
        <v>844</v>
      </c>
      <c r="F107" s="63" t="n">
        <v>24</v>
      </c>
      <c r="G107" s="64" t="n">
        <v>238264</v>
      </c>
      <c r="H107" s="63" t="n">
        <v>1341.6</v>
      </c>
      <c r="I107" s="1" t="str">
        <f aca="false">E107&amp;"|"&amp;D107&amp;"|"&amp;B107&amp;"|"&amp;C107</f>
        <v>BUÁ-BUÁ|POLO BASE|AM|MÉDIO RIO SOLIMÕES E AFLUENTES</v>
      </c>
    </row>
    <row r="108" customFormat="false" ht="22.5" hidden="false" customHeight="true" outlineLevel="0" collapsed="false">
      <c r="A108" s="63" t="s">
        <v>3477</v>
      </c>
      <c r="B108" s="63" t="s">
        <v>335</v>
      </c>
      <c r="C108" s="63" t="s">
        <v>819</v>
      </c>
      <c r="D108" s="63" t="s">
        <v>158</v>
      </c>
      <c r="E108" s="38" t="s">
        <v>849</v>
      </c>
      <c r="F108" s="63" t="n">
        <v>14</v>
      </c>
      <c r="G108" s="64" t="n">
        <v>133052</v>
      </c>
      <c r="H108" s="63" t="n">
        <v>753.22</v>
      </c>
      <c r="I108" s="1" t="str">
        <f aca="false">E108&amp;"|"&amp;D108&amp;"|"&amp;B108&amp;"|"&amp;C108</f>
        <v>CARAUARI|POLO BASE|AM|MÉDIO RIO SOLIMÕES E AFLUENTES</v>
      </c>
    </row>
    <row r="109" customFormat="false" ht="22.5" hidden="false" customHeight="true" outlineLevel="0" collapsed="false">
      <c r="A109" s="63" t="s">
        <v>3477</v>
      </c>
      <c r="B109" s="63" t="s">
        <v>335</v>
      </c>
      <c r="C109" s="63" t="s">
        <v>819</v>
      </c>
      <c r="D109" s="63" t="s">
        <v>158</v>
      </c>
      <c r="E109" s="38" t="s">
        <v>855</v>
      </c>
      <c r="F109" s="63" t="n">
        <v>25</v>
      </c>
      <c r="G109" s="64" t="n">
        <v>257096</v>
      </c>
      <c r="H109" s="63" t="n">
        <v>1441.57</v>
      </c>
      <c r="I109" s="1" t="str">
        <f aca="false">E109&amp;"|"&amp;D109&amp;"|"&amp;B109&amp;"|"&amp;C109</f>
        <v>COARI|POLO BASE|AM|MÉDIO RIO SOLIMÕES E AFLUENTES</v>
      </c>
    </row>
    <row r="110" customFormat="false" ht="22.5" hidden="false" customHeight="true" outlineLevel="0" collapsed="false">
      <c r="A110" s="63" t="s">
        <v>3477</v>
      </c>
      <c r="B110" s="63" t="s">
        <v>335</v>
      </c>
      <c r="C110" s="63" t="s">
        <v>819</v>
      </c>
      <c r="D110" s="63" t="s">
        <v>158</v>
      </c>
      <c r="E110" s="38" t="s">
        <v>861</v>
      </c>
      <c r="F110" s="63" t="n">
        <v>37</v>
      </c>
      <c r="G110" s="64" t="n">
        <v>394036</v>
      </c>
      <c r="H110" s="63" t="n">
        <v>2200.51</v>
      </c>
      <c r="I110" s="1" t="str">
        <f aca="false">E110&amp;"|"&amp;D110&amp;"|"&amp;B110&amp;"|"&amp;C110</f>
        <v>CUIÚ-CUIÚ|POLO BASE|AM|MÉDIO RIO SOLIMÕES E AFLUENTES</v>
      </c>
    </row>
    <row r="111" customFormat="false" ht="22.5" hidden="false" customHeight="true" outlineLevel="0" collapsed="false">
      <c r="A111" s="63" t="s">
        <v>3477</v>
      </c>
      <c r="B111" s="63" t="s">
        <v>335</v>
      </c>
      <c r="C111" s="63" t="s">
        <v>819</v>
      </c>
      <c r="D111" s="63" t="s">
        <v>187</v>
      </c>
      <c r="E111" s="38" t="s">
        <v>866</v>
      </c>
      <c r="F111" s="63" t="n">
        <v>67</v>
      </c>
      <c r="G111" s="64" t="n">
        <v>644379</v>
      </c>
      <c r="H111" s="63" t="n">
        <v>3642.47</v>
      </c>
      <c r="I111" s="1" t="str">
        <f aca="false">E111&amp;"|"&amp;D111&amp;"|"&amp;B111&amp;"|"&amp;C111</f>
        <v>EIRUNEPÉ|CASAI|AM|MÉDIO RIO SOLIMÕES E AFLUENTES</v>
      </c>
    </row>
    <row r="112" customFormat="false" ht="22.5" hidden="false" customHeight="true" outlineLevel="0" collapsed="false">
      <c r="A112" s="63" t="s">
        <v>3477</v>
      </c>
      <c r="B112" s="63" t="s">
        <v>335</v>
      </c>
      <c r="C112" s="63" t="s">
        <v>819</v>
      </c>
      <c r="D112" s="63" t="s">
        <v>158</v>
      </c>
      <c r="E112" s="38" t="s">
        <v>876</v>
      </c>
      <c r="F112" s="63" t="n">
        <v>18</v>
      </c>
      <c r="G112" s="64" t="n">
        <v>172762</v>
      </c>
      <c r="H112" s="63" t="n">
        <v>976.82</v>
      </c>
      <c r="I112" s="1" t="str">
        <f aca="false">E112&amp;"|"&amp;D112&amp;"|"&amp;B112&amp;"|"&amp;C112</f>
        <v>ENVIRA|POLO BASE|AM|MÉDIO RIO SOLIMÕES E AFLUENTES</v>
      </c>
    </row>
    <row r="113" customFormat="false" ht="22.5" hidden="false" customHeight="true" outlineLevel="0" collapsed="false">
      <c r="A113" s="63" t="s">
        <v>3477</v>
      </c>
      <c r="B113" s="63" t="s">
        <v>335</v>
      </c>
      <c r="C113" s="63" t="s">
        <v>819</v>
      </c>
      <c r="D113" s="63" t="s">
        <v>158</v>
      </c>
      <c r="E113" s="38" t="s">
        <v>882</v>
      </c>
      <c r="F113" s="63" t="n">
        <v>26</v>
      </c>
      <c r="G113" s="64" t="n">
        <v>240312</v>
      </c>
      <c r="H113" s="63" t="n">
        <v>1365.26</v>
      </c>
      <c r="I113" s="1" t="str">
        <f aca="false">E113&amp;"|"&amp;D113&amp;"|"&amp;B113&amp;"|"&amp;C113</f>
        <v>IPIXUNA|POLO BASE|AM|MÉDIO RIO SOLIMÕES E AFLUENTES</v>
      </c>
    </row>
    <row r="114" customFormat="false" ht="22.5" hidden="false" customHeight="true" outlineLevel="0" collapsed="false">
      <c r="A114" s="63" t="s">
        <v>3477</v>
      </c>
      <c r="B114" s="63" t="s">
        <v>335</v>
      </c>
      <c r="C114" s="63" t="s">
        <v>819</v>
      </c>
      <c r="D114" s="63" t="s">
        <v>158</v>
      </c>
      <c r="E114" s="38" t="s">
        <v>888</v>
      </c>
      <c r="F114" s="63" t="n">
        <v>17</v>
      </c>
      <c r="G114" s="64" t="n">
        <v>165803</v>
      </c>
      <c r="H114" s="63" t="n">
        <v>935.61</v>
      </c>
      <c r="I114" s="1" t="str">
        <f aca="false">E114&amp;"|"&amp;D114&amp;"|"&amp;B114&amp;"|"&amp;C114</f>
        <v>KUMARÚ|POLO BASE|AM|MÉDIO RIO SOLIMÕES E AFLUENTES</v>
      </c>
    </row>
    <row r="115" customFormat="false" ht="22.5" hidden="false" customHeight="true" outlineLevel="0" collapsed="false">
      <c r="A115" s="63" t="s">
        <v>3477</v>
      </c>
      <c r="B115" s="63" t="s">
        <v>335</v>
      </c>
      <c r="C115" s="63" t="s">
        <v>819</v>
      </c>
      <c r="D115" s="63" t="s">
        <v>158</v>
      </c>
      <c r="E115" s="38" t="s">
        <v>895</v>
      </c>
      <c r="F115" s="63" t="n">
        <v>29</v>
      </c>
      <c r="G115" s="64" t="n">
        <v>320551</v>
      </c>
      <c r="H115" s="63" t="n">
        <v>1782.69</v>
      </c>
      <c r="I115" s="1" t="str">
        <f aca="false">E115&amp;"|"&amp;D115&amp;"|"&amp;B115&amp;"|"&amp;C115</f>
        <v>MARAJAÍ|POLO BASE|AM|MÉDIO RIO SOLIMÕES E AFLUENTES</v>
      </c>
    </row>
    <row r="116" customFormat="false" ht="22.5" hidden="false" customHeight="true" outlineLevel="0" collapsed="false">
      <c r="A116" s="63" t="s">
        <v>3477</v>
      </c>
      <c r="B116" s="63" t="s">
        <v>335</v>
      </c>
      <c r="C116" s="63" t="s">
        <v>819</v>
      </c>
      <c r="D116" s="63" t="s">
        <v>158</v>
      </c>
      <c r="E116" s="38" t="s">
        <v>901</v>
      </c>
      <c r="F116" s="63" t="n">
        <v>26</v>
      </c>
      <c r="G116" s="64" t="n">
        <v>264056</v>
      </c>
      <c r="H116" s="63" t="n">
        <v>1482.78</v>
      </c>
      <c r="I116" s="1" t="str">
        <f aca="false">E116&amp;"|"&amp;D116&amp;"|"&amp;B116&amp;"|"&amp;C116</f>
        <v>MORADA NOVA|POLO BASE|AM|MÉDIO RIO SOLIMÕES E AFLUENTES</v>
      </c>
    </row>
    <row r="117" customFormat="false" ht="22.5" hidden="false" customHeight="true" outlineLevel="0" collapsed="false">
      <c r="A117" s="63" t="s">
        <v>3477</v>
      </c>
      <c r="B117" s="63" t="s">
        <v>335</v>
      </c>
      <c r="C117" s="63" t="s">
        <v>819</v>
      </c>
      <c r="D117" s="63" t="s">
        <v>158</v>
      </c>
      <c r="E117" s="38" t="s">
        <v>907</v>
      </c>
      <c r="F117" s="63" t="n">
        <v>35</v>
      </c>
      <c r="G117" s="64" t="n">
        <v>350437</v>
      </c>
      <c r="H117" s="63" t="n">
        <v>1971.19</v>
      </c>
      <c r="I117" s="1" t="str">
        <f aca="false">E117&amp;"|"&amp;D117&amp;"|"&amp;B117&amp;"|"&amp;C117</f>
        <v>MUCURA|POLO BASE|AM|MÉDIO RIO SOLIMÕES E AFLUENTES</v>
      </c>
    </row>
    <row r="118" customFormat="false" ht="22.5" hidden="false" customHeight="true" outlineLevel="0" collapsed="false">
      <c r="A118" s="63" t="s">
        <v>3477</v>
      </c>
      <c r="B118" s="63" t="s">
        <v>335</v>
      </c>
      <c r="C118" s="63" t="s">
        <v>819</v>
      </c>
      <c r="D118" s="63" t="s">
        <v>187</v>
      </c>
      <c r="E118" s="38" t="s">
        <v>818</v>
      </c>
      <c r="F118" s="63" t="n">
        <v>18</v>
      </c>
      <c r="G118" s="64" t="n">
        <v>125274</v>
      </c>
      <c r="H118" s="63" t="n">
        <v>741.78</v>
      </c>
      <c r="I118" s="1" t="str">
        <f aca="false">E118&amp;"|"&amp;D118&amp;"|"&amp;B118&amp;"|"&amp;C118</f>
        <v>TEFÉ|CASAI|AM|MÉDIO RIO SOLIMÕES E AFLUENTES</v>
      </c>
    </row>
    <row r="119" customFormat="false" ht="22.5" hidden="false" customHeight="true" outlineLevel="0" collapsed="false">
      <c r="A119" s="63" t="s">
        <v>3477</v>
      </c>
      <c r="B119" s="63" t="s">
        <v>335</v>
      </c>
      <c r="C119" s="63" t="s">
        <v>819</v>
      </c>
      <c r="D119" s="63" t="s">
        <v>136</v>
      </c>
      <c r="E119" s="38" t="s">
        <v>818</v>
      </c>
      <c r="F119" s="63" t="n">
        <v>58</v>
      </c>
      <c r="G119" s="64" t="n">
        <v>516759</v>
      </c>
      <c r="H119" s="63" t="n">
        <v>2943.005</v>
      </c>
      <c r="I119" s="1" t="str">
        <f aca="false">E119&amp;"|"&amp;D119&amp;"|"&amp;B119&amp;"|"&amp;C119</f>
        <v>TEFÉ|DSEI|AM|MÉDIO RIO SOLIMÕES E AFLUENTES</v>
      </c>
    </row>
    <row r="120" customFormat="false" ht="22.5" hidden="false" customHeight="true" outlineLevel="0" collapsed="false">
      <c r="A120" s="63" t="s">
        <v>3477</v>
      </c>
      <c r="B120" s="63" t="s">
        <v>335</v>
      </c>
      <c r="C120" s="63" t="s">
        <v>819</v>
      </c>
      <c r="D120" s="63" t="s">
        <v>158</v>
      </c>
      <c r="E120" s="38" t="s">
        <v>921</v>
      </c>
      <c r="F120" s="63" t="n">
        <v>19</v>
      </c>
      <c r="G120" s="64" t="n">
        <v>185658</v>
      </c>
      <c r="H120" s="63" t="n">
        <v>1047.41</v>
      </c>
      <c r="I120" s="1" t="str">
        <f aca="false">E120&amp;"|"&amp;D120&amp;"|"&amp;B120&amp;"|"&amp;C120</f>
        <v>UARINI|POLO BASE|AM|MÉDIO RIO SOLIMÕES E AFLUENTES</v>
      </c>
    </row>
    <row r="121" customFormat="false" ht="22.5" hidden="false" customHeight="true" outlineLevel="0" collapsed="false">
      <c r="A121" s="63" t="s">
        <v>3477</v>
      </c>
      <c r="B121" s="63" t="s">
        <v>335</v>
      </c>
      <c r="C121" s="63" t="s">
        <v>928</v>
      </c>
      <c r="D121" s="63" t="s">
        <v>158</v>
      </c>
      <c r="E121" s="38" t="s">
        <v>929</v>
      </c>
      <c r="F121" s="63" t="n">
        <v>22</v>
      </c>
      <c r="G121" s="64" t="n">
        <v>248089</v>
      </c>
      <c r="H121" s="63" t="n">
        <v>1376.7</v>
      </c>
      <c r="I121" s="1" t="str">
        <f aca="false">E121&amp;"|"&amp;D121&amp;"|"&amp;B121&amp;"|"&amp;C121</f>
        <v>ARATICUM|POLO BASE|AM|PARINTINS</v>
      </c>
    </row>
    <row r="122" customFormat="false" ht="22.5" hidden="false" customHeight="true" outlineLevel="0" collapsed="false">
      <c r="A122" s="63" t="s">
        <v>3477</v>
      </c>
      <c r="B122" s="63" t="s">
        <v>335</v>
      </c>
      <c r="C122" s="63" t="s">
        <v>928</v>
      </c>
      <c r="D122" s="63" t="s">
        <v>187</v>
      </c>
      <c r="E122" s="38" t="s">
        <v>935</v>
      </c>
      <c r="F122" s="63" t="n">
        <v>14</v>
      </c>
      <c r="G122" s="64" t="n">
        <v>97436</v>
      </c>
      <c r="H122" s="63" t="n">
        <v>576.94</v>
      </c>
      <c r="I122" s="1" t="str">
        <f aca="false">E122&amp;"|"&amp;D122&amp;"|"&amp;B122&amp;"|"&amp;C122</f>
        <v>CASAI MAUÉS|CASAI|AM|PARINTINS</v>
      </c>
    </row>
    <row r="123" customFormat="false" ht="22.5" hidden="false" customHeight="true" outlineLevel="0" collapsed="false">
      <c r="A123" s="63" t="s">
        <v>3477</v>
      </c>
      <c r="B123" s="63" t="s">
        <v>335</v>
      </c>
      <c r="C123" s="63" t="s">
        <v>928</v>
      </c>
      <c r="D123" s="63" t="s">
        <v>158</v>
      </c>
      <c r="E123" s="38" t="s">
        <v>942</v>
      </c>
      <c r="F123" s="63" t="n">
        <v>8</v>
      </c>
      <c r="G123" s="64" t="n">
        <v>79421</v>
      </c>
      <c r="H123" s="63" t="n">
        <v>447.2</v>
      </c>
      <c r="I123" s="1" t="str">
        <f aca="false">E123&amp;"|"&amp;D123&amp;"|"&amp;B123&amp;"|"&amp;C123</f>
        <v>KASSAWA|POLO BASE|AM|PARINTINS</v>
      </c>
    </row>
    <row r="124" customFormat="false" ht="22.5" hidden="false" customHeight="true" outlineLevel="0" collapsed="false">
      <c r="A124" s="63" t="s">
        <v>3477</v>
      </c>
      <c r="B124" s="63" t="s">
        <v>335</v>
      </c>
      <c r="C124" s="63" t="s">
        <v>928</v>
      </c>
      <c r="D124" s="63" t="s">
        <v>187</v>
      </c>
      <c r="E124" s="38" t="s">
        <v>941</v>
      </c>
      <c r="F124" s="63" t="n">
        <v>9</v>
      </c>
      <c r="G124" s="64" t="n">
        <v>62637</v>
      </c>
      <c r="H124" s="63" t="n">
        <v>370.89</v>
      </c>
      <c r="I124" s="1" t="str">
        <f aca="false">E124&amp;"|"&amp;D124&amp;"|"&amp;B124&amp;"|"&amp;C124</f>
        <v>NHAMUNDÁ|CASAI|AM|PARINTINS</v>
      </c>
    </row>
    <row r="125" customFormat="false" ht="22.5" hidden="false" customHeight="true" outlineLevel="0" collapsed="false">
      <c r="A125" s="63" t="s">
        <v>3477</v>
      </c>
      <c r="B125" s="63" t="s">
        <v>335</v>
      </c>
      <c r="C125" s="63" t="s">
        <v>928</v>
      </c>
      <c r="D125" s="63" t="s">
        <v>158</v>
      </c>
      <c r="E125" s="38" t="s">
        <v>954</v>
      </c>
      <c r="F125" s="63" t="n">
        <v>26</v>
      </c>
      <c r="G125" s="64" t="n">
        <v>317480</v>
      </c>
      <c r="H125" s="63" t="n">
        <v>1747.2</v>
      </c>
      <c r="I125" s="1" t="str">
        <f aca="false">E125&amp;"|"&amp;D125&amp;"|"&amp;B125&amp;"|"&amp;C125</f>
        <v>NOVA ALDEIA|POLO BASE|AM|PARINTINS</v>
      </c>
    </row>
    <row r="126" customFormat="false" ht="22.5" hidden="false" customHeight="true" outlineLevel="0" collapsed="false">
      <c r="A126" s="63" t="s">
        <v>3477</v>
      </c>
      <c r="B126" s="63" t="s">
        <v>335</v>
      </c>
      <c r="C126" s="63" t="s">
        <v>928</v>
      </c>
      <c r="D126" s="63" t="s">
        <v>158</v>
      </c>
      <c r="E126" s="38" t="s">
        <v>959</v>
      </c>
      <c r="F126" s="63" t="n">
        <v>21</v>
      </c>
      <c r="G126" s="64" t="n">
        <v>235193</v>
      </c>
      <c r="H126" s="63" t="n">
        <v>1306.11</v>
      </c>
      <c r="I126" s="1" t="str">
        <f aca="false">E126&amp;"|"&amp;D126&amp;"|"&amp;B126&amp;"|"&amp;C126</f>
        <v>NOVA ALEGRIA|POLO BASE|AM|PARINTINS</v>
      </c>
    </row>
    <row r="127" customFormat="false" ht="22.5" hidden="false" customHeight="true" outlineLevel="0" collapsed="false">
      <c r="A127" s="63" t="s">
        <v>3477</v>
      </c>
      <c r="B127" s="63" t="s">
        <v>335</v>
      </c>
      <c r="C127" s="63" t="s">
        <v>928</v>
      </c>
      <c r="D127" s="63" t="s">
        <v>158</v>
      </c>
      <c r="E127" s="38" t="s">
        <v>964</v>
      </c>
      <c r="F127" s="63" t="n">
        <v>30</v>
      </c>
      <c r="G127" s="64" t="n">
        <v>351254</v>
      </c>
      <c r="H127" s="63" t="n">
        <v>1941.42</v>
      </c>
      <c r="I127" s="1" t="str">
        <f aca="false">E127&amp;"|"&amp;D127&amp;"|"&amp;B127&amp;"|"&amp;C127</f>
        <v>NOVA ESPERANÇA|POLO BASE|AM|PARINTINS</v>
      </c>
    </row>
    <row r="128" customFormat="false" ht="22.5" hidden="false" customHeight="true" outlineLevel="0" collapsed="false">
      <c r="A128" s="63" t="s">
        <v>3477</v>
      </c>
      <c r="B128" s="63" t="s">
        <v>335</v>
      </c>
      <c r="C128" s="63" t="s">
        <v>928</v>
      </c>
      <c r="D128" s="63" t="s">
        <v>187</v>
      </c>
      <c r="E128" s="38" t="s">
        <v>928</v>
      </c>
      <c r="F128" s="63" t="n">
        <v>18</v>
      </c>
      <c r="G128" s="64" t="n">
        <v>125275</v>
      </c>
      <c r="H128" s="63" t="n">
        <v>741.78</v>
      </c>
      <c r="I128" s="1" t="str">
        <f aca="false">E128&amp;"|"&amp;D128&amp;"|"&amp;B128&amp;"|"&amp;C128</f>
        <v>PARINTINS|CASAI|AM|PARINTINS</v>
      </c>
    </row>
    <row r="129" customFormat="false" ht="22.5" hidden="false" customHeight="true" outlineLevel="0" collapsed="false">
      <c r="A129" s="63" t="s">
        <v>3477</v>
      </c>
      <c r="B129" s="63" t="s">
        <v>335</v>
      </c>
      <c r="C129" s="63" t="s">
        <v>928</v>
      </c>
      <c r="D129" s="63" t="s">
        <v>136</v>
      </c>
      <c r="E129" s="38" t="s">
        <v>928</v>
      </c>
      <c r="F129" s="63" t="n">
        <v>76</v>
      </c>
      <c r="G129" s="64" t="n">
        <v>589539</v>
      </c>
      <c r="H129" s="63" t="n">
        <v>3430.96</v>
      </c>
      <c r="I129" s="1" t="str">
        <f aca="false">E129&amp;"|"&amp;D129&amp;"|"&amp;B129&amp;"|"&amp;C129</f>
        <v>PARINTINS|DSEI|AM|PARINTINS</v>
      </c>
    </row>
    <row r="130" customFormat="false" ht="22.5" hidden="false" customHeight="true" outlineLevel="0" collapsed="false">
      <c r="A130" s="63" t="s">
        <v>3477</v>
      </c>
      <c r="B130" s="63" t="s">
        <v>335</v>
      </c>
      <c r="C130" s="63" t="s">
        <v>928</v>
      </c>
      <c r="D130" s="63" t="s">
        <v>158</v>
      </c>
      <c r="E130" s="38" t="s">
        <v>978</v>
      </c>
      <c r="F130" s="63" t="n">
        <v>29</v>
      </c>
      <c r="G130" s="64" t="n">
        <v>320551</v>
      </c>
      <c r="H130" s="63" t="n">
        <v>1782.69</v>
      </c>
      <c r="I130" s="1" t="str">
        <f aca="false">E130&amp;"|"&amp;D130&amp;"|"&amp;B130&amp;"|"&amp;C130</f>
        <v>PONTA ALEGRE|POLO BASE|AM|PARINTINS</v>
      </c>
    </row>
    <row r="131" customFormat="false" ht="22.5" hidden="false" customHeight="true" outlineLevel="0" collapsed="false">
      <c r="A131" s="63" t="s">
        <v>3477</v>
      </c>
      <c r="B131" s="63" t="s">
        <v>335</v>
      </c>
      <c r="C131" s="63" t="s">
        <v>928</v>
      </c>
      <c r="D131" s="63" t="s">
        <v>158</v>
      </c>
      <c r="E131" s="38" t="s">
        <v>982</v>
      </c>
      <c r="F131" s="63" t="n">
        <v>22</v>
      </c>
      <c r="G131" s="64" t="n">
        <v>259961</v>
      </c>
      <c r="H131" s="63" t="n">
        <v>1435.46</v>
      </c>
      <c r="I131" s="1" t="str">
        <f aca="false">E131&amp;"|"&amp;D131&amp;"|"&amp;B131&amp;"|"&amp;C131</f>
        <v>RIOZINHO|POLO BASE|AM|PARINTINS</v>
      </c>
    </row>
    <row r="132" customFormat="false" ht="22.5" hidden="false" customHeight="true" outlineLevel="0" collapsed="false">
      <c r="A132" s="63" t="s">
        <v>3477</v>
      </c>
      <c r="B132" s="63" t="s">
        <v>335</v>
      </c>
      <c r="C132" s="63" t="s">
        <v>928</v>
      </c>
      <c r="D132" s="63" t="s">
        <v>158</v>
      </c>
      <c r="E132" s="38" t="s">
        <v>986</v>
      </c>
      <c r="F132" s="63" t="n">
        <v>12</v>
      </c>
      <c r="G132" s="64" t="n">
        <v>131004</v>
      </c>
      <c r="H132" s="63" t="n">
        <v>729.56</v>
      </c>
      <c r="I132" s="1" t="str">
        <f aca="false">E132&amp;"|"&amp;D132&amp;"|"&amp;B132&amp;"|"&amp;C132</f>
        <v>SANTA MARIA|POLO BASE|AM|PARINTINS</v>
      </c>
    </row>
    <row r="133" customFormat="false" ht="22.5" hidden="false" customHeight="true" outlineLevel="0" collapsed="false">
      <c r="A133" s="63" t="s">
        <v>3477</v>
      </c>
      <c r="B133" s="63" t="s">
        <v>335</v>
      </c>
      <c r="C133" s="63" t="s">
        <v>928</v>
      </c>
      <c r="D133" s="63" t="s">
        <v>158</v>
      </c>
      <c r="E133" s="38" t="s">
        <v>991</v>
      </c>
      <c r="F133" s="63" t="n">
        <v>15</v>
      </c>
      <c r="G133" s="64" t="n">
        <v>169691</v>
      </c>
      <c r="H133" s="63" t="n">
        <v>941.33</v>
      </c>
      <c r="I133" s="1" t="str">
        <f aca="false">E133&amp;"|"&amp;D133&amp;"|"&amp;B133&amp;"|"&amp;C133</f>
        <v>UMIRITUBA|POLO BASE|AM|PARINTINS</v>
      </c>
    </row>
    <row r="134" customFormat="false" ht="22.5" hidden="false" customHeight="true" outlineLevel="0" collapsed="false">
      <c r="A134" s="63" t="s">
        <v>3477</v>
      </c>
      <c r="B134" s="63" t="s">
        <v>335</v>
      </c>
      <c r="C134" s="63" t="s">
        <v>928</v>
      </c>
      <c r="D134" s="63" t="s">
        <v>158</v>
      </c>
      <c r="E134" s="38" t="s">
        <v>996</v>
      </c>
      <c r="F134" s="63" t="n">
        <v>19</v>
      </c>
      <c r="G134" s="64" t="n">
        <v>221274</v>
      </c>
      <c r="H134" s="63" t="n">
        <v>1223.69</v>
      </c>
      <c r="I134" s="1" t="str">
        <f aca="false">E134&amp;"|"&amp;D134&amp;"|"&amp;B134&amp;"|"&amp;C134</f>
        <v>VILA NOVA II|POLO BASE|AM|PARINTINS</v>
      </c>
    </row>
    <row r="135" customFormat="false" ht="22.5" hidden="false" customHeight="true" outlineLevel="0" collapsed="false">
      <c r="A135" s="63" t="s">
        <v>3477</v>
      </c>
      <c r="B135" s="63" t="s">
        <v>335</v>
      </c>
      <c r="C135" s="63" t="s">
        <v>1002</v>
      </c>
      <c r="D135" s="63" t="s">
        <v>187</v>
      </c>
      <c r="E135" s="38" t="s">
        <v>1001</v>
      </c>
      <c r="F135" s="63" t="n">
        <v>12</v>
      </c>
      <c r="G135" s="64" t="n">
        <v>83516</v>
      </c>
      <c r="H135" s="63" t="n">
        <v>494.52</v>
      </c>
      <c r="I135" s="1" t="str">
        <f aca="false">E135&amp;"|"&amp;D135&amp;"|"&amp;B135&amp;"|"&amp;C135</f>
        <v>HUMAITÁ|CASAI|AM|PORTO VELHO</v>
      </c>
    </row>
    <row r="136" customFormat="false" ht="22.5" hidden="false" customHeight="true" outlineLevel="0" collapsed="false">
      <c r="A136" s="63" t="s">
        <v>3477</v>
      </c>
      <c r="B136" s="63" t="s">
        <v>335</v>
      </c>
      <c r="C136" s="63" t="s">
        <v>1002</v>
      </c>
      <c r="D136" s="63" t="s">
        <v>158</v>
      </c>
      <c r="E136" s="38" t="s">
        <v>1001</v>
      </c>
      <c r="F136" s="63" t="n">
        <v>53</v>
      </c>
      <c r="G136" s="64" t="n">
        <v>594431</v>
      </c>
      <c r="H136" s="63" t="n">
        <v>3300.57</v>
      </c>
      <c r="I136" s="1" t="str">
        <f aca="false">E136&amp;"|"&amp;D136&amp;"|"&amp;B136&amp;"|"&amp;C136</f>
        <v>HUMAITÁ|POLO BASE|AM|PORTO VELHO</v>
      </c>
    </row>
    <row r="137" customFormat="false" ht="22.5" hidden="false" customHeight="true" outlineLevel="0" collapsed="false">
      <c r="A137" s="63" t="s">
        <v>3477</v>
      </c>
      <c r="B137" s="63" t="s">
        <v>335</v>
      </c>
      <c r="C137" s="63" t="s">
        <v>1011</v>
      </c>
      <c r="D137" s="63" t="s">
        <v>158</v>
      </c>
      <c r="E137" s="38" t="s">
        <v>1012</v>
      </c>
      <c r="F137" s="63" t="n">
        <v>30</v>
      </c>
      <c r="G137" s="64" t="n">
        <v>290539</v>
      </c>
      <c r="H137" s="63" t="n">
        <v>1641.185</v>
      </c>
      <c r="I137" s="1" t="str">
        <f aca="false">E137&amp;"|"&amp;D137&amp;"|"&amp;B137&amp;"|"&amp;C137</f>
        <v>ALTO CURUÇÁ|POLO BASE|AM|VALE DO JAVARI</v>
      </c>
    </row>
    <row r="138" customFormat="false" ht="22.5" hidden="false" customHeight="true" outlineLevel="0" collapsed="false">
      <c r="A138" s="63" t="s">
        <v>3477</v>
      </c>
      <c r="B138" s="63" t="s">
        <v>335</v>
      </c>
      <c r="C138" s="63" t="s">
        <v>1011</v>
      </c>
      <c r="D138" s="63" t="s">
        <v>158</v>
      </c>
      <c r="E138" s="38" t="s">
        <v>1018</v>
      </c>
      <c r="F138" s="63" t="n">
        <v>49</v>
      </c>
      <c r="G138" s="64" t="n">
        <v>510458</v>
      </c>
      <c r="H138" s="63" t="n">
        <v>2858.44</v>
      </c>
      <c r="I138" s="1" t="str">
        <f aca="false">E138&amp;"|"&amp;D138&amp;"|"&amp;B138&amp;"|"&amp;C138</f>
        <v>ALTO ITUÍ|POLO BASE|AM|VALE DO JAVARI</v>
      </c>
    </row>
    <row r="139" customFormat="false" ht="22.5" hidden="false" customHeight="true" outlineLevel="0" collapsed="false">
      <c r="A139" s="63" t="s">
        <v>3477</v>
      </c>
      <c r="B139" s="63" t="s">
        <v>335</v>
      </c>
      <c r="C139" s="63" t="s">
        <v>1011</v>
      </c>
      <c r="D139" s="63" t="s">
        <v>187</v>
      </c>
      <c r="E139" s="38" t="s">
        <v>1010</v>
      </c>
      <c r="F139" s="63" t="n">
        <v>34</v>
      </c>
      <c r="G139" s="64" t="n">
        <v>281407</v>
      </c>
      <c r="H139" s="63" t="n">
        <v>1623.31</v>
      </c>
      <c r="I139" s="1" t="str">
        <f aca="false">E139&amp;"|"&amp;D139&amp;"|"&amp;B139&amp;"|"&amp;C139</f>
        <v>ATALAIA DO NORTE|CASAI|AM|VALE DO JAVARI</v>
      </c>
    </row>
    <row r="140" customFormat="false" ht="22.5" hidden="false" customHeight="true" outlineLevel="0" collapsed="false">
      <c r="A140" s="63" t="s">
        <v>3477</v>
      </c>
      <c r="B140" s="63" t="s">
        <v>335</v>
      </c>
      <c r="C140" s="63" t="s">
        <v>1011</v>
      </c>
      <c r="D140" s="63" t="s">
        <v>136</v>
      </c>
      <c r="E140" s="38" t="s">
        <v>1010</v>
      </c>
      <c r="F140" s="63" t="n">
        <v>12</v>
      </c>
      <c r="G140" s="64" t="n">
        <v>105905</v>
      </c>
      <c r="H140" s="63" t="n">
        <v>605.605</v>
      </c>
      <c r="I140" s="1" t="str">
        <f aca="false">E140&amp;"|"&amp;D140&amp;"|"&amp;B140&amp;"|"&amp;C140</f>
        <v>ATALAIA DO NORTE|DSEI|AM|VALE DO JAVARI</v>
      </c>
    </row>
    <row r="141" customFormat="false" ht="22.5" hidden="false" customHeight="true" outlineLevel="0" collapsed="false">
      <c r="A141" s="63" t="s">
        <v>3477</v>
      </c>
      <c r="B141" s="63" t="s">
        <v>335</v>
      </c>
      <c r="C141" s="63" t="s">
        <v>1011</v>
      </c>
      <c r="D141" s="63" t="s">
        <v>158</v>
      </c>
      <c r="E141" s="38" t="s">
        <v>1034</v>
      </c>
      <c r="F141" s="63" t="n">
        <v>56</v>
      </c>
      <c r="G141" s="64" t="n">
        <v>539856</v>
      </c>
      <c r="H141" s="63" t="n">
        <v>3074.305</v>
      </c>
      <c r="I141" s="1" t="str">
        <f aca="false">E141&amp;"|"&amp;D141&amp;"|"&amp;B141&amp;"|"&amp;C141</f>
        <v>ITACOAI|POLO BASE|AM|VALE DO JAVARI</v>
      </c>
    </row>
    <row r="142" customFormat="false" ht="22.5" hidden="false" customHeight="true" outlineLevel="0" collapsed="false">
      <c r="A142" s="63" t="s">
        <v>3477</v>
      </c>
      <c r="B142" s="63" t="s">
        <v>335</v>
      </c>
      <c r="C142" s="63" t="s">
        <v>1011</v>
      </c>
      <c r="D142" s="63" t="s">
        <v>158</v>
      </c>
      <c r="E142" s="38" t="s">
        <v>1040</v>
      </c>
      <c r="F142" s="63" t="n">
        <v>57</v>
      </c>
      <c r="G142" s="64" t="n">
        <v>593105</v>
      </c>
      <c r="H142" s="63" t="n">
        <v>3322.15</v>
      </c>
      <c r="I142" s="1" t="str">
        <f aca="false">E142&amp;"|"&amp;D142&amp;"|"&amp;B142&amp;"|"&amp;C142</f>
        <v>JAQUIRANA|POLO BASE|AM|VALE DO JAVARI</v>
      </c>
    </row>
    <row r="143" customFormat="false" ht="22.5" hidden="false" customHeight="true" outlineLevel="0" collapsed="false">
      <c r="A143" s="63" t="s">
        <v>3477</v>
      </c>
      <c r="B143" s="63" t="s">
        <v>335</v>
      </c>
      <c r="C143" s="63" t="s">
        <v>1011</v>
      </c>
      <c r="D143" s="63" t="s">
        <v>158</v>
      </c>
      <c r="E143" s="38" t="s">
        <v>1046</v>
      </c>
      <c r="F143" s="63" t="n">
        <v>30</v>
      </c>
      <c r="G143" s="64" t="n">
        <v>302411</v>
      </c>
      <c r="H143" s="63" t="n">
        <v>1699.945</v>
      </c>
      <c r="I143" s="1" t="str">
        <f aca="false">E143&amp;"|"&amp;D143&amp;"|"&amp;B143&amp;"|"&amp;C143</f>
        <v>MÉDIO CURUÇA|POLO BASE|AM|VALE DO JAVARI</v>
      </c>
    </row>
    <row r="144" customFormat="false" ht="22.5" hidden="false" customHeight="true" outlineLevel="0" collapsed="false">
      <c r="A144" s="63" t="s">
        <v>3477</v>
      </c>
      <c r="B144" s="63" t="s">
        <v>335</v>
      </c>
      <c r="C144" s="63" t="s">
        <v>1011</v>
      </c>
      <c r="D144" s="63" t="s">
        <v>158</v>
      </c>
      <c r="E144" s="38" t="s">
        <v>1051</v>
      </c>
      <c r="F144" s="63" t="n">
        <v>31</v>
      </c>
      <c r="G144" s="64" t="n">
        <v>297499</v>
      </c>
      <c r="H144" s="63" t="n">
        <v>1682.395</v>
      </c>
      <c r="I144" s="1" t="str">
        <f aca="false">E144&amp;"|"&amp;D144&amp;"|"&amp;B144&amp;"|"&amp;C144</f>
        <v>MÉDIO ITUÍ|POLO BASE|AM|VALE DO JAVARI</v>
      </c>
    </row>
    <row r="145" customFormat="false" ht="22.5" hidden="false" customHeight="true" outlineLevel="0" collapsed="false">
      <c r="A145" s="63" t="s">
        <v>3477</v>
      </c>
      <c r="B145" s="63" t="s">
        <v>335</v>
      </c>
      <c r="C145" s="63" t="s">
        <v>1011</v>
      </c>
      <c r="D145" s="63" t="s">
        <v>158</v>
      </c>
      <c r="E145" s="38" t="s">
        <v>1057</v>
      </c>
      <c r="F145" s="63" t="n">
        <v>49</v>
      </c>
      <c r="G145" s="64" t="n">
        <v>503167</v>
      </c>
      <c r="H145" s="63" t="n">
        <v>2822.625</v>
      </c>
      <c r="I145" s="1" t="str">
        <f aca="false">E145&amp;"|"&amp;D145&amp;"|"&amp;B145&amp;"|"&amp;C145</f>
        <v>MÉDIO JAVARI|POLO BASE|AM|VALE DO JAVARI</v>
      </c>
    </row>
    <row r="146" customFormat="false" ht="22.5" hidden="false" customHeight="true" outlineLevel="0" collapsed="false">
      <c r="A146" s="63" t="s">
        <v>3477</v>
      </c>
      <c r="B146" s="63" t="s">
        <v>335</v>
      </c>
      <c r="C146" s="63" t="s">
        <v>1011</v>
      </c>
      <c r="D146" s="63" t="s">
        <v>543</v>
      </c>
      <c r="E146" s="38" t="s">
        <v>221</v>
      </c>
      <c r="F146" s="63" t="n">
        <v>23</v>
      </c>
      <c r="G146" s="64" t="n">
        <v>234306</v>
      </c>
      <c r="H146" s="63" t="n">
        <v>1323.01</v>
      </c>
      <c r="I146" s="1" t="str">
        <f aca="false">E146&amp;"|"&amp;D146&amp;"|"&amp;B146&amp;"|"&amp;C146</f>
        <v>RIO BRANCO|SUBPOLO|AM|VALE DO JAVARI</v>
      </c>
    </row>
    <row r="147" customFormat="false" ht="22.5" hidden="false" customHeight="true" outlineLevel="0" collapsed="false">
      <c r="A147" s="63" t="s">
        <v>3477</v>
      </c>
      <c r="B147" s="63" t="s">
        <v>335</v>
      </c>
      <c r="C147" s="63" t="s">
        <v>1068</v>
      </c>
      <c r="D147" s="63" t="s">
        <v>158</v>
      </c>
      <c r="E147" s="38" t="s">
        <v>1069</v>
      </c>
      <c r="F147" s="63" t="n">
        <v>22</v>
      </c>
      <c r="G147" s="64" t="n">
        <v>212473</v>
      </c>
      <c r="H147" s="63" t="n">
        <v>1200.42</v>
      </c>
      <c r="I147" s="1" t="str">
        <f aca="false">E147&amp;"|"&amp;D147&amp;"|"&amp;B147&amp;"|"&amp;C147</f>
        <v>AJURICABA|POLO BASE|AM|YANOMAMI</v>
      </c>
    </row>
    <row r="148" customFormat="false" ht="22.5" hidden="false" customHeight="true" outlineLevel="0" collapsed="false">
      <c r="A148" s="63" t="s">
        <v>3477</v>
      </c>
      <c r="B148" s="63" t="s">
        <v>335</v>
      </c>
      <c r="C148" s="63" t="s">
        <v>1068</v>
      </c>
      <c r="D148" s="63" t="s">
        <v>158</v>
      </c>
      <c r="E148" s="38" t="s">
        <v>1082</v>
      </c>
      <c r="F148" s="63" t="n">
        <v>14</v>
      </c>
      <c r="G148" s="64" t="n">
        <v>133052</v>
      </c>
      <c r="H148" s="63" t="n">
        <v>753.22</v>
      </c>
      <c r="I148" s="1" t="str">
        <f aca="false">E148&amp;"|"&amp;D148&amp;"|"&amp;B148&amp;"|"&amp;C148</f>
        <v>ARACÁ|POLO BASE|AM|YANOMAMI</v>
      </c>
    </row>
    <row r="149" customFormat="false" ht="22.5" hidden="false" customHeight="true" outlineLevel="0" collapsed="false">
      <c r="A149" s="63" t="s">
        <v>3477</v>
      </c>
      <c r="B149" s="63" t="s">
        <v>335</v>
      </c>
      <c r="C149" s="63" t="s">
        <v>1068</v>
      </c>
      <c r="D149" s="63" t="s">
        <v>1077</v>
      </c>
      <c r="E149" s="38" t="s">
        <v>1087</v>
      </c>
      <c r="F149" s="63" t="n">
        <v>3</v>
      </c>
      <c r="G149" s="64" t="n">
        <v>20879</v>
      </c>
      <c r="H149" s="63" t="n">
        <v>123.63</v>
      </c>
      <c r="I149" s="1" t="str">
        <f aca="false">E149&amp;"|"&amp;D149&amp;"|"&amp;B149&amp;"|"&amp;C149</f>
        <v>AYARI|UBSI|AM|YANOMAMI</v>
      </c>
    </row>
    <row r="150" customFormat="false" ht="22.5" hidden="false" customHeight="true" outlineLevel="0" collapsed="false">
      <c r="A150" s="63" t="s">
        <v>3477</v>
      </c>
      <c r="B150" s="63" t="s">
        <v>335</v>
      </c>
      <c r="C150" s="63" t="s">
        <v>1068</v>
      </c>
      <c r="D150" s="63" t="s">
        <v>1077</v>
      </c>
      <c r="E150" s="38" t="s">
        <v>338</v>
      </c>
      <c r="F150" s="63" t="n">
        <v>4</v>
      </c>
      <c r="G150" s="64" t="n">
        <v>37000</v>
      </c>
      <c r="H150" s="63" t="n">
        <v>210.73</v>
      </c>
      <c r="I150" s="1" t="str">
        <f aca="false">E150&amp;"|"&amp;D150&amp;"|"&amp;B150&amp;"|"&amp;C150</f>
        <v>BALAIO|UBSI|AM|YANOMAMI</v>
      </c>
    </row>
    <row r="151" customFormat="false" ht="22.5" hidden="false" customHeight="true" outlineLevel="0" collapsed="false">
      <c r="A151" s="63" t="s">
        <v>3477</v>
      </c>
      <c r="B151" s="63" t="s">
        <v>335</v>
      </c>
      <c r="C151" s="63" t="s">
        <v>1068</v>
      </c>
      <c r="D151" s="63" t="s">
        <v>158</v>
      </c>
      <c r="E151" s="38" t="s">
        <v>1096</v>
      </c>
      <c r="F151" s="63" t="n">
        <v>18</v>
      </c>
      <c r="G151" s="64" t="n">
        <v>183492</v>
      </c>
      <c r="H151" s="63" t="n">
        <v>1027.065</v>
      </c>
      <c r="I151" s="1" t="str">
        <f aca="false">E151&amp;"|"&amp;D151&amp;"|"&amp;B151&amp;"|"&amp;C151</f>
        <v>BALAWAU|POLO BASE|AM|YANOMAMI</v>
      </c>
    </row>
    <row r="152" customFormat="false" ht="22.5" hidden="false" customHeight="true" outlineLevel="0" collapsed="false">
      <c r="A152" s="63" t="s">
        <v>3477</v>
      </c>
      <c r="B152" s="63" t="s">
        <v>335</v>
      </c>
      <c r="C152" s="63" t="s">
        <v>1068</v>
      </c>
      <c r="D152" s="63" t="s">
        <v>1077</v>
      </c>
      <c r="E152" s="38" t="s">
        <v>1101</v>
      </c>
      <c r="F152" s="63" t="n">
        <v>10</v>
      </c>
      <c r="G152" s="64" t="n">
        <v>87405</v>
      </c>
      <c r="H152" s="63" t="n">
        <v>500.24</v>
      </c>
      <c r="I152" s="1" t="str">
        <f aca="false">E152&amp;"|"&amp;D152&amp;"|"&amp;B152&amp;"|"&amp;C152</f>
        <v>BANDEIRA BRANCA|UBSI|AM|YANOMAMI</v>
      </c>
    </row>
    <row r="153" customFormat="false" ht="22.5" hidden="false" customHeight="true" outlineLevel="0" collapsed="false">
      <c r="A153" s="63" t="s">
        <v>3477</v>
      </c>
      <c r="B153" s="63" t="s">
        <v>335</v>
      </c>
      <c r="C153" s="63" t="s">
        <v>1068</v>
      </c>
      <c r="D153" s="63" t="s">
        <v>543</v>
      </c>
      <c r="E153" s="38" t="s">
        <v>365</v>
      </c>
      <c r="F153" s="63" t="n">
        <v>5</v>
      </c>
      <c r="G153" s="64" t="n">
        <v>34798</v>
      </c>
      <c r="H153" s="63" t="n">
        <v>206.05</v>
      </c>
      <c r="I153" s="1" t="str">
        <f aca="false">E153&amp;"|"&amp;D153&amp;"|"&amp;B153&amp;"|"&amp;C153</f>
        <v>BARCELOS|SUBPOLO|AM|YANOMAMI</v>
      </c>
    </row>
    <row r="154" customFormat="false" ht="22.5" hidden="false" customHeight="true" outlineLevel="0" collapsed="false">
      <c r="A154" s="63" t="s">
        <v>3477</v>
      </c>
      <c r="B154" s="63" t="s">
        <v>335</v>
      </c>
      <c r="C154" s="63" t="s">
        <v>1068</v>
      </c>
      <c r="D154" s="63" t="s">
        <v>1077</v>
      </c>
      <c r="E154" s="38" t="s">
        <v>1111</v>
      </c>
      <c r="F154" s="63" t="n">
        <v>7</v>
      </c>
      <c r="G154" s="64" t="n">
        <v>53299</v>
      </c>
      <c r="H154" s="63" t="n">
        <v>311.415</v>
      </c>
      <c r="I154" s="1" t="str">
        <f aca="false">E154&amp;"|"&amp;D154&amp;"|"&amp;B154&amp;"|"&amp;C154</f>
        <v>BICHO AÇU|UBSI|AM|YANOMAMI</v>
      </c>
    </row>
    <row r="155" customFormat="false" ht="22.5" hidden="false" customHeight="true" outlineLevel="0" collapsed="false">
      <c r="A155" s="63" t="s">
        <v>3477</v>
      </c>
      <c r="B155" s="63" t="s">
        <v>335</v>
      </c>
      <c r="C155" s="63" t="s">
        <v>1068</v>
      </c>
      <c r="D155" s="63" t="s">
        <v>158</v>
      </c>
      <c r="E155" s="38" t="s">
        <v>1117</v>
      </c>
      <c r="F155" s="63" t="n">
        <v>12</v>
      </c>
      <c r="G155" s="64" t="n">
        <v>113196</v>
      </c>
      <c r="H155" s="63" t="n">
        <v>641.42</v>
      </c>
      <c r="I155" s="1" t="str">
        <f aca="false">E155&amp;"|"&amp;D155&amp;"|"&amp;B155&amp;"|"&amp;C155</f>
        <v>CACHOEIRA DO ARACÁ|POLO BASE|AM|YANOMAMI</v>
      </c>
    </row>
    <row r="156" customFormat="false" ht="22.5" hidden="false" customHeight="true" outlineLevel="0" collapsed="false">
      <c r="A156" s="63" t="s">
        <v>3477</v>
      </c>
      <c r="B156" s="63" t="s">
        <v>335</v>
      </c>
      <c r="C156" s="63" t="s">
        <v>1068</v>
      </c>
      <c r="D156" s="63" t="s">
        <v>1077</v>
      </c>
      <c r="E156" s="38" t="s">
        <v>1122</v>
      </c>
      <c r="F156" s="63" t="n">
        <v>6</v>
      </c>
      <c r="G156" s="64" t="n">
        <v>65502</v>
      </c>
      <c r="H156" s="63" t="n">
        <v>364.78</v>
      </c>
      <c r="I156" s="1" t="str">
        <f aca="false">E156&amp;"|"&amp;D156&amp;"|"&amp;B156&amp;"|"&amp;C156</f>
        <v>CURUA|UBSI|AM|YANOMAMI</v>
      </c>
    </row>
    <row r="157" customFormat="false" ht="22.5" hidden="false" customHeight="true" outlineLevel="0" collapsed="false">
      <c r="A157" s="63" t="s">
        <v>3477</v>
      </c>
      <c r="B157" s="63" t="s">
        <v>335</v>
      </c>
      <c r="C157" s="63" t="s">
        <v>1068</v>
      </c>
      <c r="D157" s="63" t="s">
        <v>158</v>
      </c>
      <c r="E157" s="38" t="s">
        <v>1128</v>
      </c>
      <c r="F157" s="63" t="n">
        <v>17</v>
      </c>
      <c r="G157" s="64" t="n">
        <v>154603</v>
      </c>
      <c r="H157" s="63" t="n">
        <v>882.7</v>
      </c>
      <c r="I157" s="1" t="str">
        <f aca="false">E157&amp;"|"&amp;D157&amp;"|"&amp;B157&amp;"|"&amp;C157</f>
        <v>DEMINI|POLO BASE|AM|YANOMAMI</v>
      </c>
    </row>
    <row r="158" customFormat="false" ht="22.5" hidden="false" customHeight="true" outlineLevel="0" collapsed="false">
      <c r="A158" s="63" t="s">
        <v>3477</v>
      </c>
      <c r="B158" s="63" t="s">
        <v>335</v>
      </c>
      <c r="C158" s="63" t="s">
        <v>1068</v>
      </c>
      <c r="D158" s="63" t="s">
        <v>1077</v>
      </c>
      <c r="E158" s="38" t="s">
        <v>1133</v>
      </c>
      <c r="F158" s="63" t="n">
        <v>12</v>
      </c>
      <c r="G158" s="64" t="n">
        <v>113196</v>
      </c>
      <c r="H158" s="63" t="n">
        <v>641.42</v>
      </c>
      <c r="I158" s="1" t="str">
        <f aca="false">E158&amp;"|"&amp;D158&amp;"|"&amp;B158&amp;"|"&amp;C158</f>
        <v>HEMARIPIWEI|UBSI|AM|YANOMAMI</v>
      </c>
    </row>
    <row r="159" customFormat="false" ht="22.5" hidden="false" customHeight="true" outlineLevel="0" collapsed="false">
      <c r="A159" s="63" t="s">
        <v>3477</v>
      </c>
      <c r="B159" s="63" t="s">
        <v>335</v>
      </c>
      <c r="C159" s="63" t="s">
        <v>1068</v>
      </c>
      <c r="D159" s="63" t="s">
        <v>158</v>
      </c>
      <c r="E159" s="38" t="s">
        <v>1138</v>
      </c>
      <c r="F159" s="63" t="n">
        <v>19</v>
      </c>
      <c r="G159" s="64" t="n">
        <v>191594</v>
      </c>
      <c r="H159" s="63" t="n">
        <v>1076.79</v>
      </c>
      <c r="I159" s="1" t="str">
        <f aca="false">E159&amp;"|"&amp;D159&amp;"|"&amp;B159&amp;"|"&amp;C159</f>
        <v>INAMBU|POLO BASE|AM|YANOMAMI</v>
      </c>
    </row>
    <row r="160" customFormat="false" ht="22.5" hidden="false" customHeight="true" outlineLevel="0" collapsed="false">
      <c r="A160" s="63" t="s">
        <v>3477</v>
      </c>
      <c r="B160" s="63" t="s">
        <v>335</v>
      </c>
      <c r="C160" s="63" t="s">
        <v>1068</v>
      </c>
      <c r="D160" s="63" t="s">
        <v>1077</v>
      </c>
      <c r="E160" s="38" t="s">
        <v>1144</v>
      </c>
      <c r="F160" s="63" t="n">
        <v>2</v>
      </c>
      <c r="G160" s="64" t="n">
        <v>13919</v>
      </c>
      <c r="H160" s="63" t="n">
        <v>82.42</v>
      </c>
      <c r="I160" s="1" t="str">
        <f aca="false">E160&amp;"|"&amp;D160&amp;"|"&amp;B160&amp;"|"&amp;C160</f>
        <v>IXIMA|UBSI|AM|YANOMAMI</v>
      </c>
    </row>
    <row r="161" customFormat="false" ht="22.5" hidden="false" customHeight="true" outlineLevel="0" collapsed="false">
      <c r="A161" s="63" t="s">
        <v>3477</v>
      </c>
      <c r="B161" s="63" t="s">
        <v>335</v>
      </c>
      <c r="C161" s="63" t="s">
        <v>1068</v>
      </c>
      <c r="D161" s="63" t="s">
        <v>1077</v>
      </c>
      <c r="E161" s="38" t="s">
        <v>1150</v>
      </c>
      <c r="F161" s="63" t="n">
        <v>1</v>
      </c>
      <c r="G161" s="64" t="n">
        <v>6960</v>
      </c>
      <c r="H161" s="63" t="n">
        <v>41.21</v>
      </c>
      <c r="I161" s="1" t="str">
        <f aca="false">E161&amp;"|"&amp;D161&amp;"|"&amp;B161&amp;"|"&amp;C161</f>
        <v>JUTAI|UBSI|AM|YANOMAMI</v>
      </c>
    </row>
    <row r="162" customFormat="false" ht="22.5" hidden="false" customHeight="true" outlineLevel="0" collapsed="false">
      <c r="A162" s="63" t="s">
        <v>3477</v>
      </c>
      <c r="B162" s="63" t="s">
        <v>335</v>
      </c>
      <c r="C162" s="63" t="s">
        <v>1068</v>
      </c>
      <c r="D162" s="63" t="s">
        <v>1077</v>
      </c>
      <c r="E162" s="38" t="s">
        <v>1155</v>
      </c>
      <c r="F162" s="63" t="n">
        <v>10</v>
      </c>
      <c r="G162" s="64" t="n">
        <v>80114</v>
      </c>
      <c r="H162" s="63" t="n">
        <v>464.425</v>
      </c>
      <c r="I162" s="1" t="str">
        <f aca="false">E162&amp;"|"&amp;D162&amp;"|"&amp;B162&amp;"|"&amp;C162</f>
        <v>KOHEREPI|UBSI|AM|YANOMAMI</v>
      </c>
    </row>
    <row r="163" customFormat="false" ht="22.5" hidden="false" customHeight="true" outlineLevel="0" collapsed="false">
      <c r="A163" s="63" t="s">
        <v>3477</v>
      </c>
      <c r="B163" s="63" t="s">
        <v>335</v>
      </c>
      <c r="C163" s="63" t="s">
        <v>1068</v>
      </c>
      <c r="D163" s="63" t="s">
        <v>1077</v>
      </c>
      <c r="E163" s="38" t="s">
        <v>1160</v>
      </c>
      <c r="F163" s="63" t="n">
        <v>8</v>
      </c>
      <c r="G163" s="64" t="n">
        <v>79421</v>
      </c>
      <c r="H163" s="63" t="n">
        <v>447.2</v>
      </c>
      <c r="I163" s="1" t="str">
        <f aca="false">E163&amp;"|"&amp;D163&amp;"|"&amp;B163&amp;"|"&amp;C163</f>
        <v>LAHAKA|UBSI|AM|YANOMAMI</v>
      </c>
    </row>
    <row r="164" customFormat="false" ht="22.5" hidden="false" customHeight="true" outlineLevel="0" collapsed="false">
      <c r="A164" s="63" t="s">
        <v>3477</v>
      </c>
      <c r="B164" s="63" t="s">
        <v>335</v>
      </c>
      <c r="C164" s="63" t="s">
        <v>1068</v>
      </c>
      <c r="D164" s="63" t="s">
        <v>158</v>
      </c>
      <c r="E164" s="38" t="s">
        <v>1165</v>
      </c>
      <c r="F164" s="63" t="n">
        <v>16</v>
      </c>
      <c r="G164" s="64" t="n">
        <v>148501</v>
      </c>
      <c r="H164" s="63" t="n">
        <v>839.15</v>
      </c>
      <c r="I164" s="1" t="str">
        <f aca="false">E164&amp;"|"&amp;D164&amp;"|"&amp;B164&amp;"|"&amp;C164</f>
        <v>MAIÁ|POLO BASE|AM|YANOMAMI</v>
      </c>
    </row>
    <row r="165" customFormat="false" ht="22.5" hidden="false" customHeight="true" outlineLevel="0" collapsed="false">
      <c r="A165" s="63" t="s">
        <v>3477</v>
      </c>
      <c r="B165" s="63" t="s">
        <v>335</v>
      </c>
      <c r="C165" s="63" t="s">
        <v>1068</v>
      </c>
      <c r="D165" s="63" t="s">
        <v>158</v>
      </c>
      <c r="E165" s="38" t="s">
        <v>1170</v>
      </c>
      <c r="F165" s="63" t="n">
        <v>25</v>
      </c>
      <c r="G165" s="64" t="n">
        <v>263032</v>
      </c>
      <c r="H165" s="63" t="n">
        <v>1470.95</v>
      </c>
      <c r="I165" s="1" t="str">
        <f aca="false">E165&amp;"|"&amp;D165&amp;"|"&amp;B165&amp;"|"&amp;C165</f>
        <v>MARARI|POLO BASE|AM|YANOMAMI</v>
      </c>
    </row>
    <row r="166" customFormat="false" ht="22.5" hidden="false" customHeight="true" outlineLevel="0" collapsed="false">
      <c r="A166" s="63" t="s">
        <v>3477</v>
      </c>
      <c r="B166" s="63" t="s">
        <v>335</v>
      </c>
      <c r="C166" s="63" t="s">
        <v>1068</v>
      </c>
      <c r="D166" s="63" t="s">
        <v>158</v>
      </c>
      <c r="E166" s="38" t="s">
        <v>1175</v>
      </c>
      <c r="F166" s="63" t="n">
        <v>68</v>
      </c>
      <c r="G166" s="64" t="n">
        <v>620023</v>
      </c>
      <c r="H166" s="63" t="n">
        <v>3510.3</v>
      </c>
      <c r="I166" s="1" t="str">
        <f aca="false">E166&amp;"|"&amp;D166&amp;"|"&amp;B166&amp;"|"&amp;C166</f>
        <v>MATURACÁ|POLO BASE|AM|YANOMAMI</v>
      </c>
    </row>
    <row r="167" customFormat="false" ht="22.5" hidden="false" customHeight="true" outlineLevel="0" collapsed="false">
      <c r="A167" s="63" t="s">
        <v>3477</v>
      </c>
      <c r="B167" s="63" t="s">
        <v>335</v>
      </c>
      <c r="C167" s="63" t="s">
        <v>1068</v>
      </c>
      <c r="D167" s="63" t="s">
        <v>1077</v>
      </c>
      <c r="E167" s="38" t="s">
        <v>1180</v>
      </c>
      <c r="F167" s="63" t="n">
        <v>6</v>
      </c>
      <c r="G167" s="64" t="n">
        <v>47694</v>
      </c>
      <c r="H167" s="63" t="n">
        <v>276.64</v>
      </c>
      <c r="I167" s="1" t="str">
        <f aca="false">E167&amp;"|"&amp;D167&amp;"|"&amp;B167&amp;"|"&amp;C167</f>
        <v>MAXAPAPI|UBSI|AM|YANOMAMI</v>
      </c>
    </row>
    <row r="168" customFormat="false" ht="22.5" hidden="false" customHeight="true" outlineLevel="0" collapsed="false">
      <c r="A168" s="63" t="s">
        <v>3477</v>
      </c>
      <c r="B168" s="63" t="s">
        <v>335</v>
      </c>
      <c r="C168" s="63" t="s">
        <v>1068</v>
      </c>
      <c r="D168" s="63" t="s">
        <v>158</v>
      </c>
      <c r="E168" s="38" t="s">
        <v>1186</v>
      </c>
      <c r="F168" s="63" t="n">
        <v>91</v>
      </c>
      <c r="G168" s="64" t="n">
        <v>982636</v>
      </c>
      <c r="H168" s="63" t="n">
        <v>5476.965</v>
      </c>
      <c r="I168" s="1" t="str">
        <f aca="false">E168&amp;"|"&amp;D168&amp;"|"&amp;B168&amp;"|"&amp;C168</f>
        <v>MISSÃO MARAUIÁ|POLO BASE|AM|YANOMAMI</v>
      </c>
    </row>
    <row r="169" customFormat="false" ht="22.5" hidden="false" customHeight="true" outlineLevel="0" collapsed="false">
      <c r="A169" s="63" t="s">
        <v>3477</v>
      </c>
      <c r="B169" s="63" t="s">
        <v>335</v>
      </c>
      <c r="C169" s="63" t="s">
        <v>1068</v>
      </c>
      <c r="D169" s="63" t="s">
        <v>1077</v>
      </c>
      <c r="E169" s="38" t="s">
        <v>1194</v>
      </c>
      <c r="F169" s="63" t="n">
        <v>9</v>
      </c>
      <c r="G169" s="64" t="n">
        <v>74509</v>
      </c>
      <c r="H169" s="63" t="n">
        <v>429.65</v>
      </c>
      <c r="I169" s="1" t="str">
        <f aca="false">E169&amp;"|"&amp;D169&amp;"|"&amp;B169&amp;"|"&amp;C169</f>
        <v>NAZARÉ|UBSI|AM|YANOMAMI</v>
      </c>
    </row>
    <row r="170" customFormat="false" ht="22.5" hidden="false" customHeight="true" outlineLevel="0" collapsed="false">
      <c r="A170" s="63" t="s">
        <v>3477</v>
      </c>
      <c r="B170" s="63" t="s">
        <v>335</v>
      </c>
      <c r="C170" s="63" t="s">
        <v>1068</v>
      </c>
      <c r="D170" s="63" t="s">
        <v>1077</v>
      </c>
      <c r="E170" s="38" t="s">
        <v>964</v>
      </c>
      <c r="F170" s="63" t="n">
        <v>2</v>
      </c>
      <c r="G170" s="64" t="n">
        <v>19855</v>
      </c>
      <c r="H170" s="63" t="n">
        <v>111.8</v>
      </c>
      <c r="I170" s="1" t="str">
        <f aca="false">E170&amp;"|"&amp;D170&amp;"|"&amp;B170&amp;"|"&amp;C170</f>
        <v>NOVA ESPERANÇA|UBSI|AM|YANOMAMI</v>
      </c>
    </row>
    <row r="171" customFormat="false" ht="22.5" hidden="false" customHeight="true" outlineLevel="0" collapsed="false">
      <c r="A171" s="63" t="s">
        <v>3477</v>
      </c>
      <c r="B171" s="63" t="s">
        <v>335</v>
      </c>
      <c r="C171" s="63" t="s">
        <v>1068</v>
      </c>
      <c r="D171" s="63" t="s">
        <v>158</v>
      </c>
      <c r="E171" s="38" t="s">
        <v>1205</v>
      </c>
      <c r="F171" s="63" t="n">
        <v>16</v>
      </c>
      <c r="G171" s="64" t="n">
        <v>163424</v>
      </c>
      <c r="H171" s="63" t="n">
        <v>917.345</v>
      </c>
      <c r="I171" s="1" t="str">
        <f aca="false">E171&amp;"|"&amp;D171&amp;"|"&amp;B171&amp;"|"&amp;C171</f>
        <v>NOVO DEMINI|POLO BASE|AM|YANOMAMI</v>
      </c>
    </row>
    <row r="172" customFormat="false" ht="22.5" hidden="false" customHeight="true" outlineLevel="0" collapsed="false">
      <c r="A172" s="63" t="s">
        <v>3477</v>
      </c>
      <c r="B172" s="63" t="s">
        <v>335</v>
      </c>
      <c r="C172" s="63" t="s">
        <v>1068</v>
      </c>
      <c r="D172" s="63" t="s">
        <v>1077</v>
      </c>
      <c r="E172" s="38" t="s">
        <v>1210</v>
      </c>
      <c r="F172" s="63" t="n">
        <v>21</v>
      </c>
      <c r="G172" s="64" t="n">
        <v>211449</v>
      </c>
      <c r="H172" s="63" t="n">
        <v>1188.59</v>
      </c>
      <c r="I172" s="1" t="str">
        <f aca="false">E172&amp;"|"&amp;D172&amp;"|"&amp;B172&amp;"|"&amp;C172</f>
        <v>PAHANA|UBSI|AM|YANOMAMI</v>
      </c>
    </row>
    <row r="173" customFormat="false" ht="22.5" hidden="false" customHeight="true" outlineLevel="0" collapsed="false">
      <c r="A173" s="63" t="s">
        <v>3477</v>
      </c>
      <c r="B173" s="63" t="s">
        <v>335</v>
      </c>
      <c r="C173" s="63" t="s">
        <v>1068</v>
      </c>
      <c r="D173" s="63" t="s">
        <v>1077</v>
      </c>
      <c r="E173" s="38" t="s">
        <v>1215</v>
      </c>
      <c r="F173" s="63" t="n">
        <v>4</v>
      </c>
      <c r="G173" s="64" t="n">
        <v>39711</v>
      </c>
      <c r="H173" s="63" t="n">
        <v>223.6</v>
      </c>
      <c r="I173" s="1" t="str">
        <f aca="false">E173&amp;"|"&amp;D173&amp;"|"&amp;B173&amp;"|"&amp;C173</f>
        <v>POHOROA|UBSI|AM|YANOMAMI</v>
      </c>
    </row>
    <row r="174" customFormat="false" ht="22.5" hidden="false" customHeight="true" outlineLevel="0" collapsed="false">
      <c r="A174" s="63" t="s">
        <v>3477</v>
      </c>
      <c r="B174" s="63" t="s">
        <v>335</v>
      </c>
      <c r="C174" s="63" t="s">
        <v>1068</v>
      </c>
      <c r="D174" s="63" t="s">
        <v>1077</v>
      </c>
      <c r="E174" s="38" t="s">
        <v>1221</v>
      </c>
      <c r="F174" s="63" t="n">
        <v>7</v>
      </c>
      <c r="G174" s="64" t="n">
        <v>66526</v>
      </c>
      <c r="H174" s="63" t="n">
        <v>376.61</v>
      </c>
      <c r="I174" s="1" t="str">
        <f aca="false">E174&amp;"|"&amp;D174&amp;"|"&amp;B174&amp;"|"&amp;C174</f>
        <v>PUKIMA-BEIRA|UBSI|AM|YANOMAMI</v>
      </c>
    </row>
    <row r="175" customFormat="false" ht="22.5" hidden="false" customHeight="true" outlineLevel="0" collapsed="false">
      <c r="A175" s="63" t="s">
        <v>3477</v>
      </c>
      <c r="B175" s="63" t="s">
        <v>335</v>
      </c>
      <c r="C175" s="63" t="s">
        <v>1068</v>
      </c>
      <c r="D175" s="63" t="s">
        <v>543</v>
      </c>
      <c r="E175" s="38" t="s">
        <v>1235</v>
      </c>
      <c r="F175" s="63" t="n">
        <v>6</v>
      </c>
      <c r="G175" s="64" t="n">
        <v>42206</v>
      </c>
      <c r="H175" s="63" t="n">
        <v>251.16</v>
      </c>
      <c r="I175" s="1" t="str">
        <f aca="false">E175&amp;"|"&amp;D175&amp;"|"&amp;B175&amp;"|"&amp;C175</f>
        <v>SANTA ISABEL DO RIO NEGRO - SIRN|SUBPOLO|AM|YANOMAMI</v>
      </c>
    </row>
    <row r="176" customFormat="false" ht="22.5" hidden="false" customHeight="true" outlineLevel="0" collapsed="false">
      <c r="A176" s="63" t="s">
        <v>3477</v>
      </c>
      <c r="B176" s="63" t="s">
        <v>335</v>
      </c>
      <c r="C176" s="63" t="s">
        <v>1068</v>
      </c>
      <c r="D176" s="63" t="s">
        <v>1239</v>
      </c>
      <c r="E176" s="38" t="s">
        <v>1240</v>
      </c>
      <c r="F176" s="63" t="n">
        <v>1</v>
      </c>
      <c r="G176" s="64" t="n">
        <v>6960</v>
      </c>
      <c r="H176" s="63" t="n">
        <v>41.21</v>
      </c>
      <c r="I176" s="1" t="str">
        <f aca="false">E176&amp;"|"&amp;D176&amp;"|"&amp;B176&amp;"|"&amp;C176</f>
        <v>SERRINHO|ALDEIA|AM|YANOMAMI</v>
      </c>
    </row>
    <row r="177" customFormat="false" ht="22.5" hidden="false" customHeight="true" outlineLevel="0" collapsed="false">
      <c r="A177" s="63" t="s">
        <v>3477</v>
      </c>
      <c r="B177" s="63" t="s">
        <v>335</v>
      </c>
      <c r="C177" s="63" t="s">
        <v>1068</v>
      </c>
      <c r="D177" s="63" t="s">
        <v>543</v>
      </c>
      <c r="E177" s="38" t="s">
        <v>1246</v>
      </c>
      <c r="F177" s="63" t="n">
        <v>8</v>
      </c>
      <c r="G177" s="64" t="n">
        <v>61837</v>
      </c>
      <c r="H177" s="63" t="n">
        <v>361.01</v>
      </c>
      <c r="I177" s="1" t="str">
        <f aca="false">E177&amp;"|"&amp;D177&amp;"|"&amp;B177&amp;"|"&amp;C177</f>
        <v>SÃO GABRIEL DA CACHOEIRA - SGC|SUBPOLO|AM|YANOMAMI</v>
      </c>
    </row>
    <row r="178" customFormat="false" ht="22.5" hidden="false" customHeight="true" outlineLevel="0" collapsed="false">
      <c r="A178" s="63" t="s">
        <v>3477</v>
      </c>
      <c r="B178" s="63" t="s">
        <v>335</v>
      </c>
      <c r="C178" s="63" t="s">
        <v>1068</v>
      </c>
      <c r="D178" s="63" t="s">
        <v>1077</v>
      </c>
      <c r="E178" s="38" t="s">
        <v>454</v>
      </c>
      <c r="F178" s="63" t="n">
        <v>7</v>
      </c>
      <c r="G178" s="64" t="n">
        <v>60590</v>
      </c>
      <c r="H178" s="63" t="n">
        <v>347.23</v>
      </c>
      <c r="I178" s="1" t="str">
        <f aca="false">E178&amp;"|"&amp;D178&amp;"|"&amp;B178&amp;"|"&amp;C178</f>
        <v>TARACUÁ|UBSI|AM|YANOMAMI</v>
      </c>
    </row>
    <row r="179" customFormat="false" ht="22.5" hidden="false" customHeight="true" outlineLevel="0" collapsed="false">
      <c r="A179" s="63" t="s">
        <v>3477</v>
      </c>
      <c r="B179" s="63" t="s">
        <v>335</v>
      </c>
      <c r="C179" s="63" t="s">
        <v>1068</v>
      </c>
      <c r="D179" s="63" t="s">
        <v>158</v>
      </c>
      <c r="E179" s="38" t="s">
        <v>1255</v>
      </c>
      <c r="F179" s="63" t="n">
        <v>11</v>
      </c>
      <c r="G179" s="64" t="n">
        <v>100300</v>
      </c>
      <c r="H179" s="63" t="n">
        <v>570.83</v>
      </c>
      <c r="I179" s="1" t="str">
        <f aca="false">E179&amp;"|"&amp;D179&amp;"|"&amp;B179&amp;"|"&amp;C179</f>
        <v>TOOTOTOBI|POLO BASE|AM|YANOMAMI</v>
      </c>
    </row>
    <row r="180" customFormat="false" ht="22.5" hidden="false" customHeight="true" outlineLevel="0" collapsed="false">
      <c r="A180" s="63" t="s">
        <v>3477</v>
      </c>
      <c r="B180" s="63" t="s">
        <v>335</v>
      </c>
      <c r="C180" s="63" t="s">
        <v>1068</v>
      </c>
      <c r="D180" s="63" t="s">
        <v>1077</v>
      </c>
      <c r="E180" s="38" t="s">
        <v>1261</v>
      </c>
      <c r="F180" s="63" t="n">
        <v>16</v>
      </c>
      <c r="G180" s="64" t="n">
        <v>171745</v>
      </c>
      <c r="H180" s="63" t="n">
        <v>960.44</v>
      </c>
      <c r="I180" s="1" t="str">
        <f aca="false">E180&amp;"|"&amp;D180&amp;"|"&amp;B180&amp;"|"&amp;C180</f>
        <v>WAHARO|UBSI|AM|YANOMAMI</v>
      </c>
    </row>
    <row r="181" customFormat="false" ht="22.5" hidden="false" customHeight="true" outlineLevel="0" collapsed="false">
      <c r="A181" s="63" t="s">
        <v>3477</v>
      </c>
      <c r="B181" s="63" t="s">
        <v>335</v>
      </c>
      <c r="C181" s="63" t="s">
        <v>1068</v>
      </c>
      <c r="D181" s="63" t="s">
        <v>1077</v>
      </c>
      <c r="E181" s="38" t="s">
        <v>1266</v>
      </c>
      <c r="F181" s="63" t="n">
        <v>6</v>
      </c>
      <c r="G181" s="64" t="n">
        <v>59566</v>
      </c>
      <c r="H181" s="63" t="n">
        <v>335.4</v>
      </c>
      <c r="I181" s="1" t="str">
        <f aca="false">E181&amp;"|"&amp;D181&amp;"|"&amp;B181&amp;"|"&amp;C181</f>
        <v>XAMAKORONA|UBSI|AM|YANOMAMI</v>
      </c>
    </row>
    <row r="182" customFormat="false" ht="22.5" hidden="false" customHeight="true" outlineLevel="0" collapsed="false">
      <c r="A182" s="63" t="s">
        <v>3477</v>
      </c>
      <c r="B182" s="63" t="s">
        <v>335</v>
      </c>
      <c r="C182" s="63" t="s">
        <v>1068</v>
      </c>
      <c r="D182" s="63" t="s">
        <v>1077</v>
      </c>
      <c r="E182" s="38" t="s">
        <v>1271</v>
      </c>
      <c r="F182" s="63" t="n">
        <v>16</v>
      </c>
      <c r="G182" s="64" t="n">
        <v>170715</v>
      </c>
      <c r="H182" s="63" t="n">
        <v>953.16</v>
      </c>
      <c r="I182" s="1" t="str">
        <f aca="false">E182&amp;"|"&amp;D182&amp;"|"&amp;B182&amp;"|"&amp;C182</f>
        <v>XAMANI|UBSI|AM|YANOMAMI</v>
      </c>
    </row>
    <row r="183" customFormat="false" ht="22.5" hidden="false" customHeight="true" outlineLevel="0" collapsed="false">
      <c r="A183" s="63" t="s">
        <v>3477</v>
      </c>
      <c r="B183" s="63" t="s">
        <v>335</v>
      </c>
      <c r="C183" s="63" t="s">
        <v>1068</v>
      </c>
      <c r="D183" s="63" t="s">
        <v>1077</v>
      </c>
      <c r="E183" s="38" t="s">
        <v>1276</v>
      </c>
      <c r="F183" s="63" t="n">
        <v>10</v>
      </c>
      <c r="G183" s="64" t="n">
        <v>105213</v>
      </c>
      <c r="H183" s="63" t="n">
        <v>588.38</v>
      </c>
      <c r="I183" s="1" t="str">
        <f aca="false">E183&amp;"|"&amp;D183&amp;"|"&amp;B183&amp;"|"&amp;C183</f>
        <v>XIHOPI|UBSI|AM|YANOMAMI</v>
      </c>
    </row>
    <row r="184" customFormat="false" ht="22.5" hidden="false" customHeight="true" outlineLevel="0" collapsed="false">
      <c r="A184" s="63" t="s">
        <v>3477</v>
      </c>
      <c r="B184" s="63" t="s">
        <v>335</v>
      </c>
      <c r="C184" s="63" t="s">
        <v>1068</v>
      </c>
      <c r="D184" s="63" t="s">
        <v>1077</v>
      </c>
      <c r="E184" s="38" t="s">
        <v>1281</v>
      </c>
      <c r="F184" s="63" t="n">
        <v>14</v>
      </c>
      <c r="G184" s="64" t="n">
        <v>140634</v>
      </c>
      <c r="H184" s="63" t="n">
        <v>798.785</v>
      </c>
      <c r="I184" s="1" t="str">
        <f aca="false">E184&amp;"|"&amp;D184&amp;"|"&amp;B184&amp;"|"&amp;C184</f>
        <v>XIROXIROPIU|UBSI|AM|YANOMAMI</v>
      </c>
    </row>
    <row r="185" customFormat="false" ht="22.5" hidden="false" customHeight="true" outlineLevel="0" collapsed="false">
      <c r="A185" s="63" t="s">
        <v>3477</v>
      </c>
      <c r="B185" s="63" t="s">
        <v>1286</v>
      </c>
      <c r="C185" s="63" t="s">
        <v>1288</v>
      </c>
      <c r="D185" s="63" t="s">
        <v>158</v>
      </c>
      <c r="E185" s="38" t="s">
        <v>1289</v>
      </c>
      <c r="F185" s="63" t="n">
        <v>49</v>
      </c>
      <c r="G185" s="64" t="n">
        <v>513168</v>
      </c>
      <c r="H185" s="63" t="n">
        <v>2871.31</v>
      </c>
      <c r="I185" s="1" t="str">
        <f aca="false">E185&amp;"|"&amp;D185&amp;"|"&amp;B185&amp;"|"&amp;C185</f>
        <v>ARAMIRÃ|POLO BASE|AP|AMAPÁ E NORTE DO PARÁ</v>
      </c>
    </row>
    <row r="186" customFormat="false" ht="22.5" hidden="false" customHeight="true" outlineLevel="0" collapsed="false">
      <c r="A186" s="63" t="s">
        <v>3477</v>
      </c>
      <c r="B186" s="63" t="s">
        <v>1286</v>
      </c>
      <c r="C186" s="63" t="s">
        <v>1288</v>
      </c>
      <c r="D186" s="63" t="s">
        <v>158</v>
      </c>
      <c r="E186" s="38" t="s">
        <v>1295</v>
      </c>
      <c r="F186" s="63" t="n">
        <v>30</v>
      </c>
      <c r="G186" s="64" t="n">
        <v>285958</v>
      </c>
      <c r="H186" s="63" t="n">
        <v>1618.24</v>
      </c>
      <c r="I186" s="1" t="str">
        <f aca="false">E186&amp;"|"&amp;D186&amp;"|"&amp;B186&amp;"|"&amp;C186</f>
        <v>KUMARUMÃ|POLO BASE|AP|AMAPÁ E NORTE DO PARÁ</v>
      </c>
    </row>
    <row r="187" customFormat="false" ht="22.5" hidden="false" customHeight="true" outlineLevel="0" collapsed="false">
      <c r="A187" s="63" t="s">
        <v>3477</v>
      </c>
      <c r="B187" s="63" t="s">
        <v>1286</v>
      </c>
      <c r="C187" s="63" t="s">
        <v>1288</v>
      </c>
      <c r="D187" s="63" t="s">
        <v>158</v>
      </c>
      <c r="E187" s="38" t="s">
        <v>1300</v>
      </c>
      <c r="F187" s="63" t="n">
        <v>32</v>
      </c>
      <c r="G187" s="64" t="n">
        <v>335494</v>
      </c>
      <c r="H187" s="63" t="n">
        <v>1876.94</v>
      </c>
      <c r="I187" s="1" t="str">
        <f aca="false">E187&amp;"|"&amp;D187&amp;"|"&amp;B187&amp;"|"&amp;C187</f>
        <v>KUMENÊ|POLO BASE|AP|AMAPÁ E NORTE DO PARÁ</v>
      </c>
    </row>
    <row r="188" customFormat="false" ht="22.5" hidden="false" customHeight="true" outlineLevel="0" collapsed="false">
      <c r="A188" s="63" t="s">
        <v>3477</v>
      </c>
      <c r="B188" s="63" t="s">
        <v>1286</v>
      </c>
      <c r="C188" s="63" t="s">
        <v>1288</v>
      </c>
      <c r="D188" s="63" t="s">
        <v>187</v>
      </c>
      <c r="E188" s="38" t="s">
        <v>877</v>
      </c>
      <c r="F188" s="63" t="n">
        <v>29</v>
      </c>
      <c r="G188" s="64" t="n">
        <v>201831</v>
      </c>
      <c r="H188" s="63" t="n">
        <v>1195.09</v>
      </c>
      <c r="I188" s="1" t="str">
        <f aca="false">E188&amp;"|"&amp;D188&amp;"|"&amp;B188&amp;"|"&amp;C188</f>
        <v>MACAPÁ|CASAI|AP|AMAPÁ E NORTE DO PARÁ</v>
      </c>
    </row>
    <row r="189" customFormat="false" ht="22.5" hidden="false" customHeight="true" outlineLevel="0" collapsed="false">
      <c r="A189" s="63" t="s">
        <v>3477</v>
      </c>
      <c r="B189" s="63" t="s">
        <v>1286</v>
      </c>
      <c r="C189" s="63" t="s">
        <v>1288</v>
      </c>
      <c r="D189" s="63" t="s">
        <v>136</v>
      </c>
      <c r="E189" s="38" t="s">
        <v>877</v>
      </c>
      <c r="F189" s="63" t="n">
        <v>30</v>
      </c>
      <c r="G189" s="64" t="n">
        <v>232120</v>
      </c>
      <c r="H189" s="63" t="n">
        <v>1346.865</v>
      </c>
      <c r="I189" s="1" t="str">
        <f aca="false">E189&amp;"|"&amp;D189&amp;"|"&amp;B189&amp;"|"&amp;C189</f>
        <v>MACAPÁ|DSEI|AP|AMAPÁ E NORTE DO PARÁ</v>
      </c>
    </row>
    <row r="190" customFormat="false" ht="22.5" hidden="false" customHeight="true" outlineLevel="0" collapsed="false">
      <c r="A190" s="63" t="s">
        <v>3477</v>
      </c>
      <c r="B190" s="63" t="s">
        <v>1286</v>
      </c>
      <c r="C190" s="63" t="s">
        <v>1288</v>
      </c>
      <c r="D190" s="63" t="s">
        <v>158</v>
      </c>
      <c r="E190" s="38" t="s">
        <v>1315</v>
      </c>
      <c r="F190" s="63" t="n">
        <v>100</v>
      </c>
      <c r="G190" s="64" t="n">
        <v>1034320</v>
      </c>
      <c r="H190" s="63" t="n">
        <v>5795.66</v>
      </c>
      <c r="I190" s="1" t="str">
        <f aca="false">E190&amp;"|"&amp;D190&amp;"|"&amp;B190&amp;"|"&amp;C190</f>
        <v>MANGA|POLO BASE|AP|AMAPÁ E NORTE DO PARÁ</v>
      </c>
    </row>
    <row r="191" customFormat="false" ht="22.5" hidden="false" customHeight="true" outlineLevel="0" collapsed="false">
      <c r="A191" s="63" t="s">
        <v>3477</v>
      </c>
      <c r="B191" s="63" t="s">
        <v>1286</v>
      </c>
      <c r="C191" s="63" t="s">
        <v>1288</v>
      </c>
      <c r="D191" s="63" t="s">
        <v>187</v>
      </c>
      <c r="E191" s="38" t="s">
        <v>1294</v>
      </c>
      <c r="F191" s="63" t="n">
        <v>23</v>
      </c>
      <c r="G191" s="64" t="n">
        <v>160073</v>
      </c>
      <c r="H191" s="63" t="n">
        <v>947.83</v>
      </c>
      <c r="I191" s="1" t="str">
        <f aca="false">E191&amp;"|"&amp;D191&amp;"|"&amp;B191&amp;"|"&amp;C191</f>
        <v>OIAPOQUE|CASAI|AP|AMAPÁ E NORTE DO PARÁ</v>
      </c>
    </row>
    <row r="192" customFormat="false" ht="22.5" hidden="false" customHeight="true" outlineLevel="0" collapsed="false">
      <c r="A192" s="63" t="s">
        <v>3477</v>
      </c>
      <c r="B192" s="63" t="s">
        <v>2158</v>
      </c>
      <c r="C192" s="63" t="s">
        <v>2159</v>
      </c>
      <c r="D192" s="63" t="s">
        <v>187</v>
      </c>
      <c r="E192" s="38" t="s">
        <v>2159</v>
      </c>
      <c r="F192" s="63" t="n">
        <v>20</v>
      </c>
      <c r="G192" s="64" t="n">
        <v>145130</v>
      </c>
      <c r="H192" s="63" t="n">
        <v>853.58</v>
      </c>
      <c r="I192" s="1" t="str">
        <f aca="false">E192&amp;"|"&amp;D192&amp;"|"&amp;B192&amp;"|"&amp;C192</f>
        <v>ALTAMIRA|CASAI|PA|ALTAMIRA</v>
      </c>
    </row>
    <row r="193" customFormat="false" ht="22.5" hidden="false" customHeight="true" outlineLevel="0" collapsed="false">
      <c r="A193" s="63" t="s">
        <v>3477</v>
      </c>
      <c r="B193" s="63" t="s">
        <v>2158</v>
      </c>
      <c r="C193" s="63" t="s">
        <v>2159</v>
      </c>
      <c r="D193" s="63" t="s">
        <v>136</v>
      </c>
      <c r="E193" s="38" t="s">
        <v>2159</v>
      </c>
      <c r="F193" s="63" t="n">
        <v>26</v>
      </c>
      <c r="G193" s="64" t="n">
        <v>197404</v>
      </c>
      <c r="H193" s="63" t="n">
        <v>1153.165</v>
      </c>
      <c r="I193" s="1" t="str">
        <f aca="false">E193&amp;"|"&amp;D193&amp;"|"&amp;B193&amp;"|"&amp;C193</f>
        <v>ALTAMIRA|DSEI|PA|ALTAMIRA</v>
      </c>
    </row>
    <row r="194" customFormat="false" ht="22.5" hidden="false" customHeight="true" outlineLevel="0" collapsed="false">
      <c r="A194" s="63" t="s">
        <v>3477</v>
      </c>
      <c r="B194" s="63" t="s">
        <v>2158</v>
      </c>
      <c r="C194" s="63" t="s">
        <v>2159</v>
      </c>
      <c r="D194" s="63" t="s">
        <v>158</v>
      </c>
      <c r="E194" s="38" t="s">
        <v>1469</v>
      </c>
      <c r="F194" s="63" t="n">
        <v>208</v>
      </c>
      <c r="G194" s="64" t="n">
        <v>2055169</v>
      </c>
      <c r="H194" s="63" t="n">
        <v>11576.435</v>
      </c>
      <c r="I194" s="1" t="str">
        <f aca="false">E194&amp;"|"&amp;D194&amp;"|"&amp;B194&amp;"|"&amp;C194</f>
        <v>ESCRITÓRIO|POLO BASE|PA|ALTAMIRA</v>
      </c>
    </row>
    <row r="195" customFormat="false" ht="22.5" hidden="false" customHeight="true" outlineLevel="0" collapsed="false">
      <c r="A195" s="63" t="s">
        <v>3477</v>
      </c>
      <c r="B195" s="63" t="s">
        <v>2158</v>
      </c>
      <c r="C195" s="63" t="s">
        <v>1288</v>
      </c>
      <c r="D195" s="63" t="s">
        <v>158</v>
      </c>
      <c r="E195" s="38" t="s">
        <v>2192</v>
      </c>
      <c r="F195" s="63" t="n">
        <v>41</v>
      </c>
      <c r="G195" s="64" t="n">
        <v>427811</v>
      </c>
      <c r="H195" s="63" t="n">
        <v>2394.73</v>
      </c>
      <c r="I195" s="1" t="str">
        <f aca="false">E195&amp;"|"&amp;D195&amp;"|"&amp;B195&amp;"|"&amp;C195</f>
        <v>BONA|POLO BASE|PA|AMAPÁ E NORTE DO PARÁ</v>
      </c>
    </row>
    <row r="196" customFormat="false" ht="22.5" hidden="false" customHeight="true" outlineLevel="0" collapsed="false">
      <c r="A196" s="63" t="s">
        <v>3477</v>
      </c>
      <c r="B196" s="63" t="s">
        <v>2158</v>
      </c>
      <c r="C196" s="63" t="s">
        <v>1288</v>
      </c>
      <c r="D196" s="63" t="s">
        <v>158</v>
      </c>
      <c r="E196" s="38" t="s">
        <v>2199</v>
      </c>
      <c r="F196" s="63" t="n">
        <v>58</v>
      </c>
      <c r="G196" s="64" t="n">
        <v>575805</v>
      </c>
      <c r="H196" s="63" t="n">
        <v>3242.2</v>
      </c>
      <c r="I196" s="1" t="str">
        <f aca="false">E196&amp;"|"&amp;D196&amp;"|"&amp;B196&amp;"|"&amp;C196</f>
        <v>MISSÃO TIRIYÓ|POLO BASE|PA|AMAPÁ E NORTE DO PARÁ</v>
      </c>
    </row>
    <row r="197" customFormat="false" ht="22.5" hidden="false" customHeight="true" outlineLevel="0" collapsed="false">
      <c r="A197" s="63" t="s">
        <v>3477</v>
      </c>
      <c r="B197" s="63" t="s">
        <v>2158</v>
      </c>
      <c r="C197" s="63" t="s">
        <v>2205</v>
      </c>
      <c r="D197" s="63" t="s">
        <v>136</v>
      </c>
      <c r="E197" s="38" t="s">
        <v>2204</v>
      </c>
      <c r="F197" s="63" t="n">
        <v>29</v>
      </c>
      <c r="G197" s="64" t="n">
        <v>267642</v>
      </c>
      <c r="H197" s="63" t="n">
        <v>1521.91</v>
      </c>
      <c r="I197" s="1" t="str">
        <f aca="false">E197&amp;"|"&amp;D197&amp;"|"&amp;B197&amp;"|"&amp;C197</f>
        <v>BELÉM|DSEI|PA|GUAMÁ-TOCANTINS</v>
      </c>
    </row>
    <row r="198" customFormat="false" ht="22.5" hidden="false" customHeight="true" outlineLevel="0" collapsed="false">
      <c r="A198" s="63" t="s">
        <v>3477</v>
      </c>
      <c r="B198" s="63" t="s">
        <v>2158</v>
      </c>
      <c r="C198" s="63" t="s">
        <v>2205</v>
      </c>
      <c r="D198" s="63" t="s">
        <v>158</v>
      </c>
      <c r="E198" s="38" t="s">
        <v>2211</v>
      </c>
      <c r="F198" s="63" t="n">
        <v>39</v>
      </c>
      <c r="G198" s="64" t="n">
        <v>407956</v>
      </c>
      <c r="H198" s="63" t="n">
        <v>2282.93</v>
      </c>
      <c r="I198" s="1" t="str">
        <f aca="false">E198&amp;"|"&amp;D198&amp;"|"&amp;B198&amp;"|"&amp;C198</f>
        <v>CAPITÃO POÇO|POLO BASE|PA|GUAMÁ-TOCANTINS</v>
      </c>
    </row>
    <row r="199" customFormat="false" ht="22.5" hidden="false" customHeight="true" outlineLevel="0" collapsed="false">
      <c r="A199" s="63" t="s">
        <v>3477</v>
      </c>
      <c r="B199" s="63" t="s">
        <v>2158</v>
      </c>
      <c r="C199" s="63" t="s">
        <v>2205</v>
      </c>
      <c r="D199" s="63" t="s">
        <v>187</v>
      </c>
      <c r="E199" s="38" t="s">
        <v>2216</v>
      </c>
      <c r="F199" s="63" t="n">
        <v>26</v>
      </c>
      <c r="G199" s="64" t="n">
        <v>180952</v>
      </c>
      <c r="H199" s="63" t="n">
        <v>1071.46</v>
      </c>
      <c r="I199" s="1" t="str">
        <f aca="false">E199&amp;"|"&amp;D199&amp;"|"&amp;B199&amp;"|"&amp;C199</f>
        <v>ICOARACI|CASAI|PA|GUAMÁ-TOCANTINS</v>
      </c>
    </row>
    <row r="200" customFormat="false" ht="22.5" hidden="false" customHeight="true" outlineLevel="0" collapsed="false">
      <c r="A200" s="63" t="s">
        <v>3477</v>
      </c>
      <c r="B200" s="63" t="s">
        <v>2158</v>
      </c>
      <c r="C200" s="63" t="s">
        <v>2205</v>
      </c>
      <c r="D200" s="63" t="s">
        <v>187</v>
      </c>
      <c r="E200" s="38" t="s">
        <v>2222</v>
      </c>
      <c r="F200" s="63" t="n">
        <v>16</v>
      </c>
      <c r="G200" s="64" t="n">
        <v>123227</v>
      </c>
      <c r="H200" s="63" t="n">
        <v>718.12</v>
      </c>
      <c r="I200" s="1" t="str">
        <f aca="false">E200&amp;"|"&amp;D200&amp;"|"&amp;B200&amp;"|"&amp;C200</f>
        <v>MARABÁ|CASAI|PA|GUAMÁ-TOCANTINS</v>
      </c>
    </row>
    <row r="201" customFormat="false" ht="22.5" hidden="false" customHeight="true" outlineLevel="0" collapsed="false">
      <c r="A201" s="63" t="s">
        <v>3477</v>
      </c>
      <c r="B201" s="63" t="s">
        <v>2158</v>
      </c>
      <c r="C201" s="63" t="s">
        <v>2205</v>
      </c>
      <c r="D201" s="63" t="s">
        <v>158</v>
      </c>
      <c r="E201" s="38" t="s">
        <v>2222</v>
      </c>
      <c r="F201" s="63" t="n">
        <v>99</v>
      </c>
      <c r="G201" s="64" t="n">
        <v>1008197</v>
      </c>
      <c r="H201" s="63" t="n">
        <v>5659.875</v>
      </c>
      <c r="I201" s="1" t="str">
        <f aca="false">E201&amp;"|"&amp;D201&amp;"|"&amp;B201&amp;"|"&amp;C201</f>
        <v>MARABÁ|POLO BASE|PA|GUAMÁ-TOCANTINS</v>
      </c>
    </row>
    <row r="202" customFormat="false" ht="22.5" hidden="false" customHeight="true" outlineLevel="0" collapsed="false">
      <c r="A202" s="63" t="s">
        <v>3477</v>
      </c>
      <c r="B202" s="63" t="s">
        <v>2158</v>
      </c>
      <c r="C202" s="63" t="s">
        <v>2205</v>
      </c>
      <c r="D202" s="63" t="s">
        <v>187</v>
      </c>
      <c r="E202" s="38" t="s">
        <v>2232</v>
      </c>
      <c r="F202" s="63" t="n">
        <v>16</v>
      </c>
      <c r="G202" s="64" t="n">
        <v>123227</v>
      </c>
      <c r="H202" s="63" t="n">
        <v>718.12</v>
      </c>
      <c r="I202" s="1" t="str">
        <f aca="false">E202&amp;"|"&amp;D202&amp;"|"&amp;B202&amp;"|"&amp;C202</f>
        <v>ORIXIMINÁ|CASAI|PA|GUAMÁ-TOCANTINS</v>
      </c>
    </row>
    <row r="203" customFormat="false" ht="22.5" hidden="false" customHeight="true" outlineLevel="0" collapsed="false">
      <c r="A203" s="63" t="s">
        <v>3477</v>
      </c>
      <c r="B203" s="63" t="s">
        <v>2158</v>
      </c>
      <c r="C203" s="63" t="s">
        <v>2205</v>
      </c>
      <c r="D203" s="63" t="s">
        <v>158</v>
      </c>
      <c r="E203" s="38" t="s">
        <v>2232</v>
      </c>
      <c r="F203" s="63" t="n">
        <v>73</v>
      </c>
      <c r="G203" s="64" t="n">
        <v>738419</v>
      </c>
      <c r="H203" s="63" t="n">
        <v>4145.635</v>
      </c>
      <c r="I203" s="1" t="str">
        <f aca="false">E203&amp;"|"&amp;D203&amp;"|"&amp;B203&amp;"|"&amp;C203</f>
        <v>ORIXIMINÁ|POLO BASE|PA|GUAMÁ-TOCANTINS</v>
      </c>
    </row>
    <row r="204" customFormat="false" ht="22.5" hidden="false" customHeight="true" outlineLevel="0" collapsed="false">
      <c r="A204" s="63" t="s">
        <v>3477</v>
      </c>
      <c r="B204" s="63" t="s">
        <v>2158</v>
      </c>
      <c r="C204" s="63" t="s">
        <v>2205</v>
      </c>
      <c r="D204" s="63" t="s">
        <v>187</v>
      </c>
      <c r="E204" s="38" t="s">
        <v>2242</v>
      </c>
      <c r="F204" s="63" t="n">
        <v>17</v>
      </c>
      <c r="G204" s="64" t="n">
        <v>118315</v>
      </c>
      <c r="H204" s="63" t="n">
        <v>700.57</v>
      </c>
      <c r="I204" s="1" t="str">
        <f aca="false">E204&amp;"|"&amp;D204&amp;"|"&amp;B204&amp;"|"&amp;C204</f>
        <v>PARAGOMINAS|CASAI|PA|GUAMÁ-TOCANTINS</v>
      </c>
    </row>
    <row r="205" customFormat="false" ht="22.5" hidden="false" customHeight="true" outlineLevel="0" collapsed="false">
      <c r="A205" s="63" t="s">
        <v>3477</v>
      </c>
      <c r="B205" s="63" t="s">
        <v>2158</v>
      </c>
      <c r="C205" s="63" t="s">
        <v>2205</v>
      </c>
      <c r="D205" s="63" t="s">
        <v>158</v>
      </c>
      <c r="E205" s="38" t="s">
        <v>2242</v>
      </c>
      <c r="F205" s="63" t="n">
        <v>66</v>
      </c>
      <c r="G205" s="64" t="n">
        <v>696780</v>
      </c>
      <c r="H205" s="63" t="n">
        <v>3895.06</v>
      </c>
      <c r="I205" s="1" t="str">
        <f aca="false">E205&amp;"|"&amp;D205&amp;"|"&amp;B205&amp;"|"&amp;C205</f>
        <v>PARAGOMINAS|POLO BASE|PA|GUAMÁ-TOCANTINS</v>
      </c>
    </row>
    <row r="206" customFormat="false" ht="22.5" hidden="false" customHeight="true" outlineLevel="0" collapsed="false">
      <c r="A206" s="63" t="s">
        <v>3477</v>
      </c>
      <c r="B206" s="63" t="s">
        <v>2158</v>
      </c>
      <c r="C206" s="63" t="s">
        <v>2205</v>
      </c>
      <c r="D206" s="63" t="s">
        <v>158</v>
      </c>
      <c r="E206" s="38" t="s">
        <v>2210</v>
      </c>
      <c r="F206" s="63" t="n">
        <v>22</v>
      </c>
      <c r="G206" s="64" t="n">
        <v>212473</v>
      </c>
      <c r="H206" s="63" t="n">
        <v>1200.42</v>
      </c>
      <c r="I206" s="1" t="str">
        <f aca="false">E206&amp;"|"&amp;D206&amp;"|"&amp;B206&amp;"|"&amp;C206</f>
        <v>SANTA LUZIA DO PARÁ|POLO BASE|PA|GUAMÁ-TOCANTINS</v>
      </c>
    </row>
    <row r="207" customFormat="false" ht="22.5" hidden="false" customHeight="true" outlineLevel="0" collapsed="false">
      <c r="A207" s="63" t="s">
        <v>3477</v>
      </c>
      <c r="B207" s="63" t="s">
        <v>2158</v>
      </c>
      <c r="C207" s="63" t="s">
        <v>2205</v>
      </c>
      <c r="D207" s="63" t="s">
        <v>543</v>
      </c>
      <c r="E207" s="38" t="s">
        <v>986</v>
      </c>
      <c r="F207" s="63" t="n">
        <v>9</v>
      </c>
      <c r="G207" s="64" t="n">
        <v>86381</v>
      </c>
      <c r="H207" s="63" t="n">
        <v>488.41</v>
      </c>
      <c r="I207" s="1" t="str">
        <f aca="false">E207&amp;"|"&amp;D207&amp;"|"&amp;B207&amp;"|"&amp;C207</f>
        <v>SANTA MARIA|SUBPOLO|PA|GUAMÁ-TOCANTINS</v>
      </c>
    </row>
    <row r="208" customFormat="false" ht="22.5" hidden="false" customHeight="true" outlineLevel="0" collapsed="false">
      <c r="A208" s="63" t="s">
        <v>3477</v>
      </c>
      <c r="B208" s="63" t="s">
        <v>2158</v>
      </c>
      <c r="C208" s="63" t="s">
        <v>2205</v>
      </c>
      <c r="D208" s="63" t="s">
        <v>187</v>
      </c>
      <c r="E208" s="38" t="s">
        <v>2261</v>
      </c>
      <c r="F208" s="63" t="n">
        <v>10</v>
      </c>
      <c r="G208" s="64" t="n">
        <v>69597</v>
      </c>
      <c r="H208" s="63" t="n">
        <v>412.1</v>
      </c>
      <c r="I208" s="1" t="str">
        <f aca="false">E208&amp;"|"&amp;D208&amp;"|"&amp;B208&amp;"|"&amp;C208</f>
        <v>SANTARÉM|CASAI|PA|GUAMÁ-TOCANTINS</v>
      </c>
    </row>
    <row r="209" customFormat="false" ht="22.5" hidden="false" customHeight="true" outlineLevel="0" collapsed="false">
      <c r="A209" s="63" t="s">
        <v>3477</v>
      </c>
      <c r="B209" s="63" t="s">
        <v>2158</v>
      </c>
      <c r="C209" s="63" t="s">
        <v>2205</v>
      </c>
      <c r="D209" s="63" t="s">
        <v>158</v>
      </c>
      <c r="E209" s="38" t="s">
        <v>2261</v>
      </c>
      <c r="F209" s="63" t="n">
        <v>78</v>
      </c>
      <c r="G209" s="64" t="n">
        <v>738743</v>
      </c>
      <c r="H209" s="63" t="n">
        <v>4183.92</v>
      </c>
      <c r="I209" s="1" t="str">
        <f aca="false">E209&amp;"|"&amp;D209&amp;"|"&amp;B209&amp;"|"&amp;C209</f>
        <v>SANTARÉM|POLO BASE|PA|GUAMÁ-TOCANTINS</v>
      </c>
    </row>
    <row r="210" customFormat="false" ht="22.5" hidden="false" customHeight="true" outlineLevel="0" collapsed="false">
      <c r="A210" s="63" t="s">
        <v>3477</v>
      </c>
      <c r="B210" s="63" t="s">
        <v>2158</v>
      </c>
      <c r="C210" s="63" t="s">
        <v>2205</v>
      </c>
      <c r="D210" s="63" t="s">
        <v>158</v>
      </c>
      <c r="E210" s="38" t="s">
        <v>2271</v>
      </c>
      <c r="F210" s="63" t="n">
        <v>28</v>
      </c>
      <c r="G210" s="64" t="n">
        <v>289847</v>
      </c>
      <c r="H210" s="63" t="n">
        <v>1623.96</v>
      </c>
      <c r="I210" s="1" t="str">
        <f aca="false">E210&amp;"|"&amp;D210&amp;"|"&amp;B210&amp;"|"&amp;C210</f>
        <v>TOMÉ-AÇU|POLO BASE|PA|GUAMÁ-TOCANTINS</v>
      </c>
    </row>
    <row r="211" customFormat="false" ht="22.5" hidden="false" customHeight="true" outlineLevel="0" collapsed="false">
      <c r="A211" s="63" t="s">
        <v>3477</v>
      </c>
      <c r="B211" s="63" t="s">
        <v>2158</v>
      </c>
      <c r="C211" s="63" t="s">
        <v>2205</v>
      </c>
      <c r="D211" s="63" t="s">
        <v>158</v>
      </c>
      <c r="E211" s="38" t="s">
        <v>2276</v>
      </c>
      <c r="F211" s="63" t="n">
        <v>91</v>
      </c>
      <c r="G211" s="64" t="n">
        <v>912323</v>
      </c>
      <c r="H211" s="63" t="n">
        <v>5130.97</v>
      </c>
      <c r="I211" s="1" t="str">
        <f aca="false">E211&amp;"|"&amp;D211&amp;"|"&amp;B211&amp;"|"&amp;C211</f>
        <v>TUCURUÍ|POLO BASE|PA|GUAMÁ-TOCANTINS</v>
      </c>
    </row>
    <row r="212" customFormat="false" ht="22.5" hidden="false" customHeight="true" outlineLevel="0" collapsed="false">
      <c r="A212" s="63" t="s">
        <v>3477</v>
      </c>
      <c r="B212" s="63" t="s">
        <v>2158</v>
      </c>
      <c r="C212" s="63" t="s">
        <v>2205</v>
      </c>
      <c r="D212" s="63" t="s">
        <v>543</v>
      </c>
      <c r="E212" s="38" t="s">
        <v>2283</v>
      </c>
      <c r="F212" s="63" t="n">
        <v>4</v>
      </c>
      <c r="G212" s="64" t="n">
        <v>39711</v>
      </c>
      <c r="H212" s="63" t="n">
        <v>223.6</v>
      </c>
      <c r="I212" s="1" t="str">
        <f aca="false">E212&amp;"|"&amp;D212&amp;"|"&amp;B212&amp;"|"&amp;C212</f>
        <v>XIKRIN|SUBPOLO|PA|GUAMÁ-TOCANTINS</v>
      </c>
    </row>
    <row r="213" customFormat="false" ht="22.5" hidden="false" customHeight="true" outlineLevel="0" collapsed="false">
      <c r="A213" s="63" t="s">
        <v>3477</v>
      </c>
      <c r="B213" s="63" t="s">
        <v>2158</v>
      </c>
      <c r="C213" s="63" t="s">
        <v>2286</v>
      </c>
      <c r="D213" s="63" t="s">
        <v>187</v>
      </c>
      <c r="E213" s="38" t="s">
        <v>2285</v>
      </c>
      <c r="F213" s="63" t="n">
        <v>13</v>
      </c>
      <c r="G213" s="64" t="n">
        <v>90476</v>
      </c>
      <c r="H213" s="63" t="n">
        <v>535.73</v>
      </c>
      <c r="I213" s="1" t="str">
        <f aca="false">E213&amp;"|"&amp;D213&amp;"|"&amp;B213&amp;"|"&amp;C213</f>
        <v>OURILÂNDIA DO NORTE|CASAI|PA|KAIAPÓ DO PARÁ</v>
      </c>
    </row>
    <row r="214" customFormat="false" ht="22.5" hidden="false" customHeight="true" outlineLevel="0" collapsed="false">
      <c r="A214" s="63" t="s">
        <v>3477</v>
      </c>
      <c r="B214" s="63" t="s">
        <v>2158</v>
      </c>
      <c r="C214" s="63" t="s">
        <v>2286</v>
      </c>
      <c r="D214" s="63" t="s">
        <v>158</v>
      </c>
      <c r="E214" s="38" t="s">
        <v>2285</v>
      </c>
      <c r="F214" s="63" t="n">
        <v>53</v>
      </c>
      <c r="G214" s="64" t="n">
        <v>541007</v>
      </c>
      <c r="H214" s="63" t="n">
        <v>3036.15</v>
      </c>
      <c r="I214" s="1" t="str">
        <f aca="false">E214&amp;"|"&amp;D214&amp;"|"&amp;B214&amp;"|"&amp;C214</f>
        <v>OURILÂNDIA DO NORTE|POLO BASE|PA|KAIAPÓ DO PARÁ</v>
      </c>
    </row>
    <row r="215" customFormat="false" ht="22.5" hidden="false" customHeight="true" outlineLevel="0" collapsed="false">
      <c r="A215" s="63" t="s">
        <v>3477</v>
      </c>
      <c r="B215" s="63" t="s">
        <v>2158</v>
      </c>
      <c r="C215" s="63" t="s">
        <v>2286</v>
      </c>
      <c r="D215" s="63" t="s">
        <v>187</v>
      </c>
      <c r="E215" s="38" t="s">
        <v>2294</v>
      </c>
      <c r="F215" s="63" t="n">
        <v>11</v>
      </c>
      <c r="G215" s="64" t="n">
        <v>76556</v>
      </c>
      <c r="H215" s="63" t="n">
        <v>453.31</v>
      </c>
      <c r="I215" s="1" t="str">
        <f aca="false">E215&amp;"|"&amp;D215&amp;"|"&amp;B215&amp;"|"&amp;C215</f>
        <v>REDENÇÃO|CASAI|PA|KAIAPÓ DO PARÁ</v>
      </c>
    </row>
    <row r="216" customFormat="false" ht="22.5" hidden="false" customHeight="true" outlineLevel="0" collapsed="false">
      <c r="A216" s="63" t="s">
        <v>3477</v>
      </c>
      <c r="B216" s="63" t="s">
        <v>2158</v>
      </c>
      <c r="C216" s="63" t="s">
        <v>2286</v>
      </c>
      <c r="D216" s="63" t="s">
        <v>158</v>
      </c>
      <c r="E216" s="38" t="s">
        <v>2294</v>
      </c>
      <c r="F216" s="63" t="n">
        <v>61</v>
      </c>
      <c r="G216" s="64" t="n">
        <v>602621</v>
      </c>
      <c r="H216" s="63" t="n">
        <v>3395.21</v>
      </c>
      <c r="I216" s="1" t="str">
        <f aca="false">E216&amp;"|"&amp;D216&amp;"|"&amp;B216&amp;"|"&amp;C216</f>
        <v>REDENÇÃO|POLO BASE|PA|KAIAPÓ DO PARÁ</v>
      </c>
    </row>
    <row r="217" customFormat="false" ht="22.5" hidden="false" customHeight="true" outlineLevel="0" collapsed="false">
      <c r="A217" s="63" t="s">
        <v>3477</v>
      </c>
      <c r="B217" s="63" t="s">
        <v>2158</v>
      </c>
      <c r="C217" s="63" t="s">
        <v>2286</v>
      </c>
      <c r="D217" s="63" t="s">
        <v>136</v>
      </c>
      <c r="E217" s="38" t="s">
        <v>2294</v>
      </c>
      <c r="F217" s="63" t="n">
        <v>29</v>
      </c>
      <c r="G217" s="64" t="n">
        <v>227445</v>
      </c>
      <c r="H217" s="63" t="n">
        <v>1322.685</v>
      </c>
      <c r="I217" s="1" t="str">
        <f aca="false">E217&amp;"|"&amp;D217&amp;"|"&amp;B217&amp;"|"&amp;C217</f>
        <v>REDENÇÃO|DSEI|PA|KAIAPÓ DO PARÁ</v>
      </c>
    </row>
    <row r="218" customFormat="false" ht="22.5" hidden="false" customHeight="true" outlineLevel="0" collapsed="false">
      <c r="A218" s="63" t="s">
        <v>3477</v>
      </c>
      <c r="B218" s="63" t="s">
        <v>2158</v>
      </c>
      <c r="C218" s="63" t="s">
        <v>2286</v>
      </c>
      <c r="D218" s="63" t="s">
        <v>187</v>
      </c>
      <c r="E218" s="38" t="s">
        <v>2170</v>
      </c>
      <c r="F218" s="63" t="n">
        <v>14</v>
      </c>
      <c r="G218" s="64" t="n">
        <v>97436</v>
      </c>
      <c r="H218" s="63" t="n">
        <v>576.94</v>
      </c>
      <c r="I218" s="1" t="str">
        <f aca="false">E218&amp;"|"&amp;D218&amp;"|"&amp;B218&amp;"|"&amp;C218</f>
        <v>SÃO FÉLIX DO XINGU|CASAI|PA|KAIAPÓ DO PARÁ</v>
      </c>
    </row>
    <row r="219" customFormat="false" ht="22.5" hidden="false" customHeight="true" outlineLevel="0" collapsed="false">
      <c r="A219" s="63" t="s">
        <v>3477</v>
      </c>
      <c r="B219" s="63" t="s">
        <v>2158</v>
      </c>
      <c r="C219" s="63" t="s">
        <v>2286</v>
      </c>
      <c r="D219" s="63" t="s">
        <v>158</v>
      </c>
      <c r="E219" s="38" t="s">
        <v>2170</v>
      </c>
      <c r="F219" s="63" t="n">
        <v>35</v>
      </c>
      <c r="G219" s="64" t="n">
        <v>391989</v>
      </c>
      <c r="H219" s="63" t="n">
        <v>2176.85</v>
      </c>
      <c r="I219" s="1" t="str">
        <f aca="false">E219&amp;"|"&amp;D219&amp;"|"&amp;B219&amp;"|"&amp;C219</f>
        <v>SÃO FÉLIX DO XINGU|POLO BASE|PA|KAIAPÓ DO PARÁ</v>
      </c>
    </row>
    <row r="220" customFormat="false" ht="22.5" hidden="false" customHeight="true" outlineLevel="0" collapsed="false">
      <c r="A220" s="63" t="s">
        <v>3477</v>
      </c>
      <c r="B220" s="63" t="s">
        <v>2158</v>
      </c>
      <c r="C220" s="63" t="s">
        <v>2286</v>
      </c>
      <c r="D220" s="63" t="s">
        <v>187</v>
      </c>
      <c r="E220" s="38" t="s">
        <v>459</v>
      </c>
      <c r="F220" s="63" t="n">
        <v>5</v>
      </c>
      <c r="G220" s="64" t="n">
        <v>34798</v>
      </c>
      <c r="H220" s="63" t="n">
        <v>206.05</v>
      </c>
      <c r="I220" s="1" t="str">
        <f aca="false">E220&amp;"|"&amp;D220&amp;"|"&amp;B220&amp;"|"&amp;C220</f>
        <v>TUCUMÃ|CASAI|PA|KAIAPÓ DO PARÁ</v>
      </c>
    </row>
    <row r="221" customFormat="false" ht="22.5" hidden="false" customHeight="true" outlineLevel="0" collapsed="false">
      <c r="A221" s="63" t="s">
        <v>3477</v>
      </c>
      <c r="B221" s="63" t="s">
        <v>2158</v>
      </c>
      <c r="C221" s="63" t="s">
        <v>2286</v>
      </c>
      <c r="D221" s="63" t="s">
        <v>158</v>
      </c>
      <c r="E221" s="38" t="s">
        <v>459</v>
      </c>
      <c r="F221" s="63" t="n">
        <v>34</v>
      </c>
      <c r="G221" s="64" t="n">
        <v>325669</v>
      </c>
      <c r="H221" s="63" t="n">
        <v>1841.84</v>
      </c>
      <c r="I221" s="1" t="str">
        <f aca="false">E221&amp;"|"&amp;D221&amp;"|"&amp;B221&amp;"|"&amp;C221</f>
        <v>TUCUMÃ|POLO BASE|PA|KAIAPÓ DO PARÁ</v>
      </c>
    </row>
    <row r="222" customFormat="false" ht="22.5" hidden="false" customHeight="true" outlineLevel="0" collapsed="false">
      <c r="A222" s="63" t="s">
        <v>3477</v>
      </c>
      <c r="B222" s="63" t="s">
        <v>2158</v>
      </c>
      <c r="C222" s="63" t="s">
        <v>928</v>
      </c>
      <c r="D222" s="63" t="s">
        <v>158</v>
      </c>
      <c r="E222" s="38" t="s">
        <v>2324</v>
      </c>
      <c r="F222" s="63" t="n">
        <v>19</v>
      </c>
      <c r="G222" s="64" t="n">
        <v>221274</v>
      </c>
      <c r="H222" s="63" t="n">
        <v>1223.69</v>
      </c>
      <c r="I222" s="1" t="str">
        <f aca="false">E222&amp;"|"&amp;D222&amp;"|"&amp;B222&amp;"|"&amp;C222</f>
        <v>KURUATUBA|POLO BASE|PA|PARINTINS</v>
      </c>
    </row>
    <row r="223" customFormat="false" ht="22.5" hidden="false" customHeight="true" outlineLevel="0" collapsed="false">
      <c r="A223" s="63" t="s">
        <v>3477</v>
      </c>
      <c r="B223" s="63" t="s">
        <v>2158</v>
      </c>
      <c r="C223" s="63" t="s">
        <v>928</v>
      </c>
      <c r="D223" s="63" t="s">
        <v>158</v>
      </c>
      <c r="E223" s="38" t="s">
        <v>2329</v>
      </c>
      <c r="F223" s="63" t="n">
        <v>18</v>
      </c>
      <c r="G223" s="64" t="n">
        <v>214314</v>
      </c>
      <c r="H223" s="63" t="n">
        <v>1182.48</v>
      </c>
      <c r="I223" s="1" t="str">
        <f aca="false">E223&amp;"|"&amp;D223&amp;"|"&amp;B223&amp;"|"&amp;C223</f>
        <v>VILA NOVA I|POLO BASE|PA|PARINTINS</v>
      </c>
    </row>
    <row r="224" customFormat="false" ht="22.5" hidden="false" customHeight="true" outlineLevel="0" collapsed="false">
      <c r="A224" s="63" t="s">
        <v>3477</v>
      </c>
      <c r="B224" s="63" t="s">
        <v>2158</v>
      </c>
      <c r="C224" s="63" t="s">
        <v>2334</v>
      </c>
      <c r="D224" s="63" t="s">
        <v>158</v>
      </c>
      <c r="E224" s="38" t="s">
        <v>2335</v>
      </c>
      <c r="F224" s="63" t="n">
        <v>22</v>
      </c>
      <c r="G224" s="64" t="n">
        <v>224345</v>
      </c>
      <c r="H224" s="63" t="n">
        <v>1259.18</v>
      </c>
      <c r="I224" s="1" t="str">
        <f aca="false">E224&amp;"|"&amp;D224&amp;"|"&amp;B224&amp;"|"&amp;C224</f>
        <v>CAROÇAL RIO DAS TROPAS|POLO BASE|PA|RIO TAPAJÓS</v>
      </c>
    </row>
    <row r="225" customFormat="false" ht="22.5" hidden="false" customHeight="true" outlineLevel="0" collapsed="false">
      <c r="A225" s="63" t="s">
        <v>3477</v>
      </c>
      <c r="B225" s="63" t="s">
        <v>2158</v>
      </c>
      <c r="C225" s="63" t="s">
        <v>2334</v>
      </c>
      <c r="D225" s="63" t="s">
        <v>187</v>
      </c>
      <c r="E225" s="38" t="s">
        <v>2341</v>
      </c>
      <c r="F225" s="63" t="n">
        <v>16</v>
      </c>
      <c r="G225" s="64" t="n">
        <v>111355</v>
      </c>
      <c r="H225" s="63" t="n">
        <v>659.36</v>
      </c>
      <c r="I225" s="1" t="str">
        <f aca="false">E225&amp;"|"&amp;D225&amp;"|"&amp;B225&amp;"|"&amp;C225</f>
        <v>ITAITUBA|CASAI|PA|RIO TAPAJÓS</v>
      </c>
    </row>
    <row r="226" customFormat="false" ht="22.5" hidden="false" customHeight="true" outlineLevel="0" collapsed="false">
      <c r="A226" s="63" t="s">
        <v>3477</v>
      </c>
      <c r="B226" s="63" t="s">
        <v>2158</v>
      </c>
      <c r="C226" s="63" t="s">
        <v>2334</v>
      </c>
      <c r="D226" s="63" t="s">
        <v>158</v>
      </c>
      <c r="E226" s="38" t="s">
        <v>2341</v>
      </c>
      <c r="F226" s="63" t="n">
        <v>40</v>
      </c>
      <c r="G226" s="64" t="n">
        <v>408979</v>
      </c>
      <c r="H226" s="63" t="n">
        <v>2294.76</v>
      </c>
      <c r="I226" s="1" t="str">
        <f aca="false">E226&amp;"|"&amp;D226&amp;"|"&amp;B226&amp;"|"&amp;C226</f>
        <v>ITAITUBA|POLO BASE|PA|RIO TAPAJÓS</v>
      </c>
    </row>
    <row r="227" customFormat="false" ht="22.5" hidden="false" customHeight="true" outlineLevel="0" collapsed="false">
      <c r="A227" s="63" t="s">
        <v>3477</v>
      </c>
      <c r="B227" s="63" t="s">
        <v>2158</v>
      </c>
      <c r="C227" s="63" t="s">
        <v>2334</v>
      </c>
      <c r="D227" s="63" t="s">
        <v>136</v>
      </c>
      <c r="E227" s="38" t="s">
        <v>2341</v>
      </c>
      <c r="F227" s="63" t="n">
        <v>44</v>
      </c>
      <c r="G227" s="64" t="n">
        <v>421093</v>
      </c>
      <c r="H227" s="63" t="n">
        <v>2379.455</v>
      </c>
      <c r="I227" s="1" t="str">
        <f aca="false">E227&amp;"|"&amp;D227&amp;"|"&amp;B227&amp;"|"&amp;C227</f>
        <v>ITAITUBA|DSEI|PA|RIO TAPAJÓS</v>
      </c>
    </row>
    <row r="228" customFormat="false" ht="22.5" hidden="false" customHeight="true" outlineLevel="0" collapsed="false">
      <c r="A228" s="63" t="s">
        <v>3477</v>
      </c>
      <c r="B228" s="63" t="s">
        <v>2158</v>
      </c>
      <c r="C228" s="63" t="s">
        <v>2334</v>
      </c>
      <c r="D228" s="63" t="s">
        <v>187</v>
      </c>
      <c r="E228" s="38" t="s">
        <v>2333</v>
      </c>
      <c r="F228" s="63" t="n">
        <v>13</v>
      </c>
      <c r="G228" s="64" t="n">
        <v>90476</v>
      </c>
      <c r="H228" s="63" t="n">
        <v>535.73</v>
      </c>
      <c r="I228" s="1" t="str">
        <f aca="false">E228&amp;"|"&amp;D228&amp;"|"&amp;B228&amp;"|"&amp;C228</f>
        <v>JACAREACANGA|CASAI|PA|RIO TAPAJÓS</v>
      </c>
    </row>
    <row r="229" customFormat="false" ht="22.5" hidden="false" customHeight="true" outlineLevel="0" collapsed="false">
      <c r="A229" s="63" t="s">
        <v>3477</v>
      </c>
      <c r="B229" s="63" t="s">
        <v>2158</v>
      </c>
      <c r="C229" s="63" t="s">
        <v>2334</v>
      </c>
      <c r="D229" s="63" t="s">
        <v>543</v>
      </c>
      <c r="E229" s="38" t="s">
        <v>2333</v>
      </c>
      <c r="F229" s="63" t="n">
        <v>31</v>
      </c>
      <c r="G229" s="64" t="n">
        <v>316662</v>
      </c>
      <c r="H229" s="63" t="n">
        <v>1776.97</v>
      </c>
      <c r="I229" s="1" t="str">
        <f aca="false">E229&amp;"|"&amp;D229&amp;"|"&amp;B229&amp;"|"&amp;C229</f>
        <v>JACAREACANGA|SUBPOLO|PA|RIO TAPAJÓS</v>
      </c>
    </row>
    <row r="230" customFormat="false" ht="22.5" hidden="false" customHeight="true" outlineLevel="0" collapsed="false">
      <c r="A230" s="63" t="s">
        <v>3477</v>
      </c>
      <c r="B230" s="63" t="s">
        <v>2158</v>
      </c>
      <c r="C230" s="63" t="s">
        <v>2334</v>
      </c>
      <c r="D230" s="63" t="s">
        <v>158</v>
      </c>
      <c r="E230" s="38" t="s">
        <v>2372</v>
      </c>
      <c r="F230" s="63" t="n">
        <v>25</v>
      </c>
      <c r="G230" s="64" t="n">
        <v>245224</v>
      </c>
      <c r="H230" s="63" t="n">
        <v>1382.81</v>
      </c>
      <c r="I230" s="1" t="str">
        <f aca="false">E230&amp;"|"&amp;D230&amp;"|"&amp;B230&amp;"|"&amp;C230</f>
        <v>KATÕ|POLO BASE|PA|RIO TAPAJÓS</v>
      </c>
    </row>
    <row r="231" customFormat="false" ht="22.5" hidden="false" customHeight="true" outlineLevel="0" collapsed="false">
      <c r="A231" s="63" t="s">
        <v>3477</v>
      </c>
      <c r="B231" s="63" t="s">
        <v>2158</v>
      </c>
      <c r="C231" s="63" t="s">
        <v>2334</v>
      </c>
      <c r="D231" s="63" t="s">
        <v>158</v>
      </c>
      <c r="E231" s="38" t="s">
        <v>2377</v>
      </c>
      <c r="F231" s="63" t="n">
        <v>18</v>
      </c>
      <c r="G231" s="64" t="n">
        <v>178698</v>
      </c>
      <c r="H231" s="63" t="n">
        <v>1006.2</v>
      </c>
      <c r="I231" s="1" t="str">
        <f aca="false">E231&amp;"|"&amp;D231&amp;"|"&amp;B231&amp;"|"&amp;C231</f>
        <v>MISSÃO CURURU|POLO BASE|PA|RIO TAPAJÓS</v>
      </c>
    </row>
    <row r="232" customFormat="false" ht="22.5" hidden="false" customHeight="true" outlineLevel="0" collapsed="false">
      <c r="A232" s="63" t="s">
        <v>3477</v>
      </c>
      <c r="B232" s="63" t="s">
        <v>2158</v>
      </c>
      <c r="C232" s="63" t="s">
        <v>2334</v>
      </c>
      <c r="D232" s="63" t="s">
        <v>187</v>
      </c>
      <c r="E232" s="38" t="s">
        <v>2383</v>
      </c>
      <c r="F232" s="63" t="n">
        <v>13</v>
      </c>
      <c r="G232" s="64" t="n">
        <v>102348</v>
      </c>
      <c r="H232" s="63" t="n">
        <v>594.49</v>
      </c>
      <c r="I232" s="1" t="str">
        <f aca="false">E232&amp;"|"&amp;D232&amp;"|"&amp;B232&amp;"|"&amp;C232</f>
        <v>NOVO PROGRESSO|CASAI|PA|RIO TAPAJÓS</v>
      </c>
    </row>
    <row r="233" customFormat="false" ht="22.5" hidden="false" customHeight="true" outlineLevel="0" collapsed="false">
      <c r="A233" s="63" t="s">
        <v>3477</v>
      </c>
      <c r="B233" s="63" t="s">
        <v>2158</v>
      </c>
      <c r="C233" s="63" t="s">
        <v>2334</v>
      </c>
      <c r="D233" s="63" t="s">
        <v>158</v>
      </c>
      <c r="E233" s="38" t="s">
        <v>2383</v>
      </c>
      <c r="F233" s="63" t="n">
        <v>35</v>
      </c>
      <c r="G233" s="64" t="n">
        <v>374181</v>
      </c>
      <c r="H233" s="63" t="n">
        <v>2088.71</v>
      </c>
      <c r="I233" s="1" t="str">
        <f aca="false">E233&amp;"|"&amp;D233&amp;"|"&amp;B233&amp;"|"&amp;C233</f>
        <v>NOVO PROGRESSO|POLO BASE|PA|RIO TAPAJÓS</v>
      </c>
    </row>
    <row r="234" customFormat="false" ht="22.5" hidden="false" customHeight="true" outlineLevel="0" collapsed="false">
      <c r="A234" s="63" t="s">
        <v>3477</v>
      </c>
      <c r="B234" s="63" t="s">
        <v>2158</v>
      </c>
      <c r="C234" s="63" t="s">
        <v>2334</v>
      </c>
      <c r="D234" s="63" t="s">
        <v>158</v>
      </c>
      <c r="E234" s="38" t="s">
        <v>2393</v>
      </c>
      <c r="F234" s="63" t="n">
        <v>20</v>
      </c>
      <c r="G234" s="64" t="n">
        <v>216362</v>
      </c>
      <c r="H234" s="63" t="n">
        <v>1206.14</v>
      </c>
      <c r="I234" s="1" t="str">
        <f aca="false">E234&amp;"|"&amp;D234&amp;"|"&amp;B234&amp;"|"&amp;C234</f>
        <v>RESTINGA|POLO BASE|PA|RIO TAPAJÓS</v>
      </c>
    </row>
    <row r="235" customFormat="false" ht="22.5" hidden="false" customHeight="true" outlineLevel="0" collapsed="false">
      <c r="A235" s="63" t="s">
        <v>3477</v>
      </c>
      <c r="B235" s="63" t="s">
        <v>2158</v>
      </c>
      <c r="C235" s="63" t="s">
        <v>2334</v>
      </c>
      <c r="D235" s="63" t="s">
        <v>158</v>
      </c>
      <c r="E235" s="38" t="s">
        <v>2398</v>
      </c>
      <c r="F235" s="63" t="n">
        <v>24</v>
      </c>
      <c r="G235" s="64" t="n">
        <v>226392</v>
      </c>
      <c r="H235" s="63" t="n">
        <v>1282.84</v>
      </c>
      <c r="I235" s="1" t="str">
        <f aca="false">E235&amp;"|"&amp;D235&amp;"|"&amp;B235&amp;"|"&amp;C235</f>
        <v>SAI CINZA|POLO BASE|PA|RIO TAPAJÓS</v>
      </c>
    </row>
    <row r="236" customFormat="false" ht="22.5" hidden="false" customHeight="true" outlineLevel="0" collapsed="false">
      <c r="A236" s="63" t="s">
        <v>3477</v>
      </c>
      <c r="B236" s="63" t="s">
        <v>2158</v>
      </c>
      <c r="C236" s="63" t="s">
        <v>2334</v>
      </c>
      <c r="D236" s="63" t="s">
        <v>158</v>
      </c>
      <c r="E236" s="38" t="s">
        <v>986</v>
      </c>
      <c r="F236" s="63" t="n">
        <v>11</v>
      </c>
      <c r="G236" s="64" t="n">
        <v>112172</v>
      </c>
      <c r="H236" s="63" t="n">
        <v>629.59</v>
      </c>
      <c r="I236" s="1" t="str">
        <f aca="false">E236&amp;"|"&amp;D236&amp;"|"&amp;B236&amp;"|"&amp;C236</f>
        <v>SANTA MARIA|POLO BASE|PA|RIO TAPAJÓS</v>
      </c>
    </row>
    <row r="237" customFormat="false" ht="22.5" hidden="false" customHeight="true" outlineLevel="0" collapsed="false">
      <c r="A237" s="63" t="s">
        <v>3477</v>
      </c>
      <c r="B237" s="63" t="s">
        <v>2158</v>
      </c>
      <c r="C237" s="63" t="s">
        <v>2334</v>
      </c>
      <c r="D237" s="63" t="s">
        <v>187</v>
      </c>
      <c r="E237" s="38" t="s">
        <v>2261</v>
      </c>
      <c r="F237" s="63" t="n">
        <v>21</v>
      </c>
      <c r="G237" s="64" t="n">
        <v>146153</v>
      </c>
      <c r="H237" s="63" t="n">
        <v>865.41</v>
      </c>
      <c r="I237" s="1" t="str">
        <f aca="false">E237&amp;"|"&amp;D237&amp;"|"&amp;B237&amp;"|"&amp;C237</f>
        <v>SANTARÉM|CASAI|PA|RIO TAPAJÓS</v>
      </c>
    </row>
    <row r="238" customFormat="false" ht="22.5" hidden="false" customHeight="true" outlineLevel="0" collapsed="false">
      <c r="A238" s="63" t="s">
        <v>3477</v>
      </c>
      <c r="B238" s="63" t="s">
        <v>2158</v>
      </c>
      <c r="C238" s="63" t="s">
        <v>2334</v>
      </c>
      <c r="D238" s="63" t="s">
        <v>158</v>
      </c>
      <c r="E238" s="38" t="s">
        <v>2412</v>
      </c>
      <c r="F238" s="63" t="n">
        <v>22</v>
      </c>
      <c r="G238" s="64" t="n">
        <v>236217</v>
      </c>
      <c r="H238" s="63" t="n">
        <v>1317.94</v>
      </c>
      <c r="I238" s="1" t="str">
        <f aca="false">E238&amp;"|"&amp;D238&amp;"|"&amp;B238&amp;"|"&amp;C238</f>
        <v>TELES PIRES|POLO BASE|PA|RIO TAPAJÓS</v>
      </c>
    </row>
    <row r="239" customFormat="false" ht="22.5" hidden="false" customHeight="true" outlineLevel="0" collapsed="false">
      <c r="A239" s="63" t="s">
        <v>3477</v>
      </c>
      <c r="B239" s="63" t="s">
        <v>2158</v>
      </c>
      <c r="C239" s="63" t="s">
        <v>2334</v>
      </c>
      <c r="D239" s="63" t="s">
        <v>158</v>
      </c>
      <c r="E239" s="38" t="s">
        <v>2417</v>
      </c>
      <c r="F239" s="63" t="n">
        <v>16</v>
      </c>
      <c r="G239" s="64" t="n">
        <v>164779</v>
      </c>
      <c r="H239" s="63" t="n">
        <v>923.78</v>
      </c>
      <c r="I239" s="1" t="str">
        <f aca="false">E239&amp;"|"&amp;D239&amp;"|"&amp;B239&amp;"|"&amp;C239</f>
        <v>WARO APAMPU(POSTO MDK)|POLO BASE|PA|RIO TAPAJÓS</v>
      </c>
    </row>
    <row r="240" customFormat="false" ht="22.5" hidden="false" customHeight="true" outlineLevel="0" collapsed="false">
      <c r="A240" s="63" t="s">
        <v>3477</v>
      </c>
      <c r="B240" s="63" t="s">
        <v>2666</v>
      </c>
      <c r="C240" s="63" t="s">
        <v>211</v>
      </c>
      <c r="D240" s="63" t="s">
        <v>158</v>
      </c>
      <c r="E240" s="38" t="s">
        <v>2667</v>
      </c>
      <c r="F240" s="63" t="n">
        <v>29</v>
      </c>
      <c r="G240" s="64" t="n">
        <v>320551</v>
      </c>
      <c r="H240" s="63" t="n">
        <v>1782.69</v>
      </c>
      <c r="I240" s="1" t="str">
        <f aca="false">E240&amp;"|"&amp;D240&amp;"|"&amp;B240&amp;"|"&amp;C240</f>
        <v>EXTREMA|POLO BASE|RO|ALTO RIO PURUS</v>
      </c>
    </row>
    <row r="241" customFormat="false" ht="22.5" hidden="false" customHeight="true" outlineLevel="0" collapsed="false">
      <c r="A241" s="63" t="s">
        <v>3477</v>
      </c>
      <c r="B241" s="63" t="s">
        <v>2666</v>
      </c>
      <c r="C241" s="63" t="s">
        <v>1002</v>
      </c>
      <c r="D241" s="63" t="s">
        <v>187</v>
      </c>
      <c r="E241" s="38" t="s">
        <v>2672</v>
      </c>
      <c r="F241" s="63" t="n">
        <v>17</v>
      </c>
      <c r="G241" s="64" t="n">
        <v>118315</v>
      </c>
      <c r="H241" s="63" t="n">
        <v>700.57</v>
      </c>
      <c r="I241" s="1" t="str">
        <f aca="false">E241&amp;"|"&amp;D241&amp;"|"&amp;B241&amp;"|"&amp;C241</f>
        <v>ALTA FLORESTA D'OESTE|CASAI|RO|PORTO VELHO</v>
      </c>
    </row>
    <row r="242" customFormat="false" ht="22.5" hidden="false" customHeight="true" outlineLevel="0" collapsed="false">
      <c r="A242" s="63" t="s">
        <v>3477</v>
      </c>
      <c r="B242" s="63" t="s">
        <v>2666</v>
      </c>
      <c r="C242" s="63" t="s">
        <v>1002</v>
      </c>
      <c r="D242" s="63" t="s">
        <v>158</v>
      </c>
      <c r="E242" s="38" t="s">
        <v>2672</v>
      </c>
      <c r="F242" s="63" t="n">
        <v>45</v>
      </c>
      <c r="G242" s="64" t="n">
        <v>509074</v>
      </c>
      <c r="H242" s="63" t="n">
        <v>2823.99</v>
      </c>
      <c r="I242" s="1" t="str">
        <f aca="false">E242&amp;"|"&amp;D242&amp;"|"&amp;B242&amp;"|"&amp;C242</f>
        <v>ALTA FLORESTA D'OESTE|POLO BASE|RO|PORTO VELHO</v>
      </c>
    </row>
    <row r="243" customFormat="false" ht="22.5" hidden="false" customHeight="true" outlineLevel="0" collapsed="false">
      <c r="A243" s="63" t="s">
        <v>3477</v>
      </c>
      <c r="B243" s="63" t="s">
        <v>2666</v>
      </c>
      <c r="C243" s="63" t="s">
        <v>1002</v>
      </c>
      <c r="D243" s="63" t="s">
        <v>187</v>
      </c>
      <c r="E243" s="38" t="s">
        <v>2680</v>
      </c>
      <c r="F243" s="63" t="n">
        <v>29</v>
      </c>
      <c r="G243" s="64" t="n">
        <v>213703</v>
      </c>
      <c r="H243" s="63" t="n">
        <v>1253.85</v>
      </c>
      <c r="I243" s="1" t="str">
        <f aca="false">E243&amp;"|"&amp;D243&amp;"|"&amp;B243&amp;"|"&amp;C243</f>
        <v>GUAJARÁ-MIRIM|CASAI|RO|PORTO VELHO</v>
      </c>
    </row>
    <row r="244" customFormat="false" ht="22.5" hidden="false" customHeight="true" outlineLevel="0" collapsed="false">
      <c r="A244" s="63" t="s">
        <v>3477</v>
      </c>
      <c r="B244" s="63" t="s">
        <v>2666</v>
      </c>
      <c r="C244" s="63" t="s">
        <v>1002</v>
      </c>
      <c r="D244" s="63" t="s">
        <v>158</v>
      </c>
      <c r="E244" s="38" t="s">
        <v>2680</v>
      </c>
      <c r="F244" s="63" t="n">
        <v>127</v>
      </c>
      <c r="G244" s="64" t="n">
        <v>1447799</v>
      </c>
      <c r="H244" s="63" t="n">
        <v>8024.77</v>
      </c>
      <c r="I244" s="1" t="str">
        <f aca="false">E244&amp;"|"&amp;D244&amp;"|"&amp;B244&amp;"|"&amp;C244</f>
        <v>GUAJARÁ-MIRIM|POLO BASE|RO|PORTO VELHO</v>
      </c>
    </row>
    <row r="245" customFormat="false" ht="22.5" hidden="false" customHeight="true" outlineLevel="0" collapsed="false">
      <c r="A245" s="63" t="s">
        <v>3477</v>
      </c>
      <c r="B245" s="63" t="s">
        <v>2666</v>
      </c>
      <c r="C245" s="63" t="s">
        <v>1002</v>
      </c>
      <c r="D245" s="63" t="s">
        <v>187</v>
      </c>
      <c r="E245" s="38" t="s">
        <v>2689</v>
      </c>
      <c r="F245" s="63" t="n">
        <v>13</v>
      </c>
      <c r="G245" s="64" t="n">
        <v>96412</v>
      </c>
      <c r="H245" s="63" t="n">
        <v>565.11</v>
      </c>
      <c r="I245" s="1" t="str">
        <f aca="false">E245&amp;"|"&amp;D245&amp;"|"&amp;B245&amp;"|"&amp;C245</f>
        <v>JARU|CASAI|RO|PORTO VELHO</v>
      </c>
    </row>
    <row r="246" customFormat="false" ht="22.5" hidden="false" customHeight="true" outlineLevel="0" collapsed="false">
      <c r="A246" s="63" t="s">
        <v>3477</v>
      </c>
      <c r="B246" s="63" t="s">
        <v>2666</v>
      </c>
      <c r="C246" s="63" t="s">
        <v>1002</v>
      </c>
      <c r="D246" s="63" t="s">
        <v>158</v>
      </c>
      <c r="E246" s="38" t="s">
        <v>2689</v>
      </c>
      <c r="F246" s="63" t="n">
        <v>25</v>
      </c>
      <c r="G246" s="64" t="n">
        <v>268968</v>
      </c>
      <c r="H246" s="63" t="n">
        <v>1500.33</v>
      </c>
      <c r="I246" s="1" t="str">
        <f aca="false">E246&amp;"|"&amp;D246&amp;"|"&amp;B246&amp;"|"&amp;C246</f>
        <v>JARU|POLO BASE|RO|PORTO VELHO</v>
      </c>
    </row>
    <row r="247" customFormat="false" ht="22.5" hidden="false" customHeight="true" outlineLevel="0" collapsed="false">
      <c r="A247" s="63" t="s">
        <v>3477</v>
      </c>
      <c r="B247" s="63" t="s">
        <v>2666</v>
      </c>
      <c r="C247" s="63" t="s">
        <v>1002</v>
      </c>
      <c r="D247" s="63" t="s">
        <v>187</v>
      </c>
      <c r="E247" s="38" t="s">
        <v>2696</v>
      </c>
      <c r="F247" s="63" t="n">
        <v>14</v>
      </c>
      <c r="G247" s="64" t="n">
        <v>103372</v>
      </c>
      <c r="H247" s="63" t="n">
        <v>606.32</v>
      </c>
      <c r="I247" s="1" t="str">
        <f aca="false">E247&amp;"|"&amp;D247&amp;"|"&amp;B247&amp;"|"&amp;C247</f>
        <v>JI-PARANÁ|CASAI|RO|PORTO VELHO</v>
      </c>
    </row>
    <row r="248" customFormat="false" ht="22.5" hidden="false" customHeight="true" outlineLevel="0" collapsed="false">
      <c r="A248" s="63" t="s">
        <v>3477</v>
      </c>
      <c r="B248" s="63" t="s">
        <v>2666</v>
      </c>
      <c r="C248" s="63" t="s">
        <v>1002</v>
      </c>
      <c r="D248" s="63" t="s">
        <v>158</v>
      </c>
      <c r="E248" s="38" t="s">
        <v>2696</v>
      </c>
      <c r="F248" s="63" t="n">
        <v>80</v>
      </c>
      <c r="G248" s="64" t="n">
        <v>901062</v>
      </c>
      <c r="H248" s="63" t="n">
        <v>5000.84</v>
      </c>
      <c r="I248" s="1" t="str">
        <f aca="false">E248&amp;"|"&amp;D248&amp;"|"&amp;B248&amp;"|"&amp;C248</f>
        <v>JI-PARANÁ|POLO BASE|RO|PORTO VELHO</v>
      </c>
    </row>
    <row r="249" customFormat="false" ht="22.5" hidden="false" customHeight="true" outlineLevel="0" collapsed="false">
      <c r="A249" s="63" t="s">
        <v>3477</v>
      </c>
      <c r="B249" s="63" t="s">
        <v>2666</v>
      </c>
      <c r="C249" s="63" t="s">
        <v>1002</v>
      </c>
      <c r="D249" s="63" t="s">
        <v>187</v>
      </c>
      <c r="E249" s="38" t="s">
        <v>1002</v>
      </c>
      <c r="F249" s="63" t="n">
        <v>24</v>
      </c>
      <c r="G249" s="64" t="n">
        <v>167032</v>
      </c>
      <c r="H249" s="63" t="n">
        <v>989.04</v>
      </c>
      <c r="I249" s="1" t="str">
        <f aca="false">E249&amp;"|"&amp;D249&amp;"|"&amp;B249&amp;"|"&amp;C249</f>
        <v>PORTO VELHO|CASAI|RO|PORTO VELHO</v>
      </c>
    </row>
    <row r="250" customFormat="false" ht="22.5" hidden="false" customHeight="true" outlineLevel="0" collapsed="false">
      <c r="A250" s="63" t="s">
        <v>3477</v>
      </c>
      <c r="B250" s="63" t="s">
        <v>2666</v>
      </c>
      <c r="C250" s="63" t="s">
        <v>1002</v>
      </c>
      <c r="D250" s="63" t="s">
        <v>158</v>
      </c>
      <c r="E250" s="38" t="s">
        <v>1002</v>
      </c>
      <c r="F250" s="63" t="n">
        <v>38</v>
      </c>
      <c r="G250" s="64" t="n">
        <v>418804</v>
      </c>
      <c r="H250" s="63" t="n">
        <v>2329.86</v>
      </c>
      <c r="I250" s="1" t="str">
        <f aca="false">E250&amp;"|"&amp;D250&amp;"|"&amp;B250&amp;"|"&amp;C250</f>
        <v>PORTO VELHO|POLO BASE|RO|PORTO VELHO</v>
      </c>
    </row>
    <row r="251" customFormat="false" ht="22.5" hidden="false" customHeight="true" outlineLevel="0" collapsed="false">
      <c r="A251" s="63" t="s">
        <v>3477</v>
      </c>
      <c r="B251" s="63" t="s">
        <v>2666</v>
      </c>
      <c r="C251" s="63" t="s">
        <v>1002</v>
      </c>
      <c r="D251" s="63" t="s">
        <v>136</v>
      </c>
      <c r="E251" s="38" t="s">
        <v>1002</v>
      </c>
      <c r="F251" s="63" t="n">
        <v>28</v>
      </c>
      <c r="G251" s="64" t="n">
        <v>228505</v>
      </c>
      <c r="H251" s="63" t="n">
        <v>1318.85</v>
      </c>
      <c r="I251" s="1" t="str">
        <f aca="false">E251&amp;"|"&amp;D251&amp;"|"&amp;B251&amp;"|"&amp;C251</f>
        <v>PORTO VELHO|DSEI|RO|PORTO VELHO</v>
      </c>
    </row>
    <row r="252" customFormat="false" ht="22.5" hidden="false" customHeight="true" outlineLevel="0" collapsed="false">
      <c r="A252" s="63" t="s">
        <v>3477</v>
      </c>
      <c r="B252" s="63" t="s">
        <v>2666</v>
      </c>
      <c r="C252" s="63" t="s">
        <v>2017</v>
      </c>
      <c r="D252" s="63" t="s">
        <v>187</v>
      </c>
      <c r="E252" s="38" t="s">
        <v>2715</v>
      </c>
      <c r="F252" s="63" t="n">
        <v>27</v>
      </c>
      <c r="G252" s="64" t="n">
        <v>193847</v>
      </c>
      <c r="H252" s="63" t="n">
        <v>1142.05</v>
      </c>
      <c r="I252" s="1" t="str">
        <f aca="false">E252&amp;"|"&amp;D252&amp;"|"&amp;B252&amp;"|"&amp;C252</f>
        <v>CACOAL|CASAI|RO|VILHENA</v>
      </c>
    </row>
    <row r="253" customFormat="false" ht="22.5" hidden="false" customHeight="true" outlineLevel="0" collapsed="false">
      <c r="A253" s="63" t="s">
        <v>3477</v>
      </c>
      <c r="B253" s="63" t="s">
        <v>2666</v>
      </c>
      <c r="C253" s="63" t="s">
        <v>2017</v>
      </c>
      <c r="D253" s="63" t="s">
        <v>158</v>
      </c>
      <c r="E253" s="38" t="s">
        <v>2715</v>
      </c>
      <c r="F253" s="63" t="n">
        <v>115</v>
      </c>
      <c r="G253" s="64" t="n">
        <v>1242141</v>
      </c>
      <c r="H253" s="63" t="n">
        <v>6917.105</v>
      </c>
      <c r="I253" s="1" t="str">
        <f aca="false">E253&amp;"|"&amp;D253&amp;"|"&amp;B253&amp;"|"&amp;C253</f>
        <v>CACOAL|POLO BASE|RO|VILHENA</v>
      </c>
    </row>
    <row r="254" customFormat="false" ht="22.5" hidden="false" customHeight="true" outlineLevel="0" collapsed="false">
      <c r="A254" s="63" t="s">
        <v>3477</v>
      </c>
      <c r="B254" s="63" t="s">
        <v>2666</v>
      </c>
      <c r="C254" s="63" t="s">
        <v>2017</v>
      </c>
      <c r="D254" s="63" t="s">
        <v>136</v>
      </c>
      <c r="E254" s="38" t="s">
        <v>2715</v>
      </c>
      <c r="F254" s="63" t="n">
        <v>28</v>
      </c>
      <c r="G254" s="64" t="n">
        <v>220485</v>
      </c>
      <c r="H254" s="63" t="n">
        <v>1281.475</v>
      </c>
      <c r="I254" s="1" t="str">
        <f aca="false">E254&amp;"|"&amp;D254&amp;"|"&amp;B254&amp;"|"&amp;C254</f>
        <v>CACOAL|DSEI|RO|VILHENA</v>
      </c>
    </row>
    <row r="255" customFormat="false" ht="22.5" hidden="false" customHeight="true" outlineLevel="0" collapsed="false">
      <c r="A255" s="63" t="s">
        <v>3477</v>
      </c>
      <c r="B255" s="63" t="s">
        <v>2666</v>
      </c>
      <c r="C255" s="63" t="s">
        <v>2017</v>
      </c>
      <c r="D255" s="63" t="s">
        <v>158</v>
      </c>
      <c r="E255" s="38" t="s">
        <v>2017</v>
      </c>
      <c r="F255" s="63" t="n">
        <v>75</v>
      </c>
      <c r="G255" s="64" t="n">
        <v>774727</v>
      </c>
      <c r="H255" s="63" t="n">
        <v>4339.14</v>
      </c>
      <c r="I255" s="1" t="str">
        <f aca="false">E255&amp;"|"&amp;D255&amp;"|"&amp;B255&amp;"|"&amp;C255</f>
        <v>VILHENA|POLO BASE|RO|VILHENA</v>
      </c>
    </row>
    <row r="256" customFormat="false" ht="22.5" hidden="false" customHeight="true" outlineLevel="0" collapsed="false">
      <c r="A256" s="63" t="s">
        <v>3477</v>
      </c>
      <c r="B256" s="63" t="s">
        <v>2733</v>
      </c>
      <c r="C256" s="63" t="s">
        <v>2735</v>
      </c>
      <c r="D256" s="63" t="s">
        <v>158</v>
      </c>
      <c r="E256" s="38" t="s">
        <v>2736</v>
      </c>
      <c r="F256" s="63" t="n">
        <v>25</v>
      </c>
      <c r="G256" s="64" t="n">
        <v>298648</v>
      </c>
      <c r="H256" s="63" t="n">
        <v>1647.23</v>
      </c>
      <c r="I256" s="1" t="str">
        <f aca="false">E256&amp;"|"&amp;D256&amp;"|"&amp;B256&amp;"|"&amp;C256</f>
        <v>ARAÇA|POLO BASE|RR|LESTE DE RORAIMA</v>
      </c>
    </row>
    <row r="257" customFormat="false" ht="22.5" hidden="false" customHeight="true" outlineLevel="0" collapsed="false">
      <c r="A257" s="63" t="s">
        <v>3477</v>
      </c>
      <c r="B257" s="63" t="s">
        <v>2733</v>
      </c>
      <c r="C257" s="63" t="s">
        <v>2735</v>
      </c>
      <c r="D257" s="63" t="s">
        <v>158</v>
      </c>
      <c r="E257" s="38" t="s">
        <v>2743</v>
      </c>
      <c r="F257" s="63" t="n">
        <v>24</v>
      </c>
      <c r="G257" s="64" t="n">
        <v>267944</v>
      </c>
      <c r="H257" s="63" t="n">
        <v>1488.5</v>
      </c>
      <c r="I257" s="1" t="str">
        <f aca="false">E257&amp;"|"&amp;D257&amp;"|"&amp;B257&amp;"|"&amp;C257</f>
        <v>BARRO|POLO BASE|RR|LESTE DE RORAIMA</v>
      </c>
    </row>
    <row r="258" customFormat="false" ht="22.5" hidden="false" customHeight="true" outlineLevel="0" collapsed="false">
      <c r="A258" s="63" t="s">
        <v>3477</v>
      </c>
      <c r="B258" s="63" t="s">
        <v>2733</v>
      </c>
      <c r="C258" s="63" t="s">
        <v>2735</v>
      </c>
      <c r="D258" s="63" t="s">
        <v>158</v>
      </c>
      <c r="E258" s="38" t="s">
        <v>2749</v>
      </c>
      <c r="F258" s="63" t="n">
        <v>19</v>
      </c>
      <c r="G258" s="64" t="n">
        <v>209402</v>
      </c>
      <c r="H258" s="63" t="n">
        <v>1164.93</v>
      </c>
      <c r="I258" s="1" t="str">
        <f aca="false">E258&amp;"|"&amp;D258&amp;"|"&amp;B258&amp;"|"&amp;C258</f>
        <v>BOQUEIRÃO|POLO BASE|RR|LESTE DE RORAIMA</v>
      </c>
    </row>
    <row r="259" customFormat="false" ht="22.5" hidden="false" customHeight="true" outlineLevel="0" collapsed="false">
      <c r="A259" s="63" t="s">
        <v>3477</v>
      </c>
      <c r="B259" s="63" t="s">
        <v>2733</v>
      </c>
      <c r="C259" s="63" t="s">
        <v>2735</v>
      </c>
      <c r="D259" s="63" t="s">
        <v>158</v>
      </c>
      <c r="E259" s="38" t="s">
        <v>2755</v>
      </c>
      <c r="F259" s="63" t="n">
        <v>31</v>
      </c>
      <c r="G259" s="64" t="n">
        <v>370086</v>
      </c>
      <c r="H259" s="63" t="n">
        <v>2041.39</v>
      </c>
      <c r="I259" s="1" t="str">
        <f aca="false">E259&amp;"|"&amp;D259&amp;"|"&amp;B259&amp;"|"&amp;C259</f>
        <v>CAMARÁ|POLO BASE|RR|LESTE DE RORAIMA</v>
      </c>
    </row>
    <row r="260" customFormat="false" ht="22.5" hidden="false" customHeight="true" outlineLevel="0" collapsed="false">
      <c r="A260" s="63" t="s">
        <v>3477</v>
      </c>
      <c r="B260" s="63" t="s">
        <v>2733</v>
      </c>
      <c r="C260" s="63" t="s">
        <v>2735</v>
      </c>
      <c r="D260" s="63" t="s">
        <v>158</v>
      </c>
      <c r="E260" s="38" t="s">
        <v>2760</v>
      </c>
      <c r="F260" s="63" t="n">
        <v>4</v>
      </c>
      <c r="G260" s="64" t="n">
        <v>51583</v>
      </c>
      <c r="H260" s="63" t="n">
        <v>282.36</v>
      </c>
      <c r="I260" s="1" t="str">
        <f aca="false">E260&amp;"|"&amp;D260&amp;"|"&amp;B260&amp;"|"&amp;C260</f>
        <v>CAMPO FORMOSO|POLO BASE|RR|LESTE DE RORAIMA</v>
      </c>
    </row>
    <row r="261" customFormat="false" ht="22.5" hidden="false" customHeight="true" outlineLevel="0" collapsed="false">
      <c r="A261" s="63" t="s">
        <v>3477</v>
      </c>
      <c r="B261" s="63" t="s">
        <v>2733</v>
      </c>
      <c r="C261" s="63" t="s">
        <v>2735</v>
      </c>
      <c r="D261" s="63" t="s">
        <v>158</v>
      </c>
      <c r="E261" s="38" t="s">
        <v>2765</v>
      </c>
      <c r="F261" s="63" t="n">
        <v>27</v>
      </c>
      <c r="G261" s="64" t="n">
        <v>312567</v>
      </c>
      <c r="H261" s="63" t="n">
        <v>1729.65</v>
      </c>
      <c r="I261" s="1" t="str">
        <f aca="false">E261&amp;"|"&amp;D261&amp;"|"&amp;B261&amp;"|"&amp;C261</f>
        <v>CANTAGALO|POLO BASE|RR|LESTE DE RORAIMA</v>
      </c>
    </row>
    <row r="262" customFormat="false" ht="22.5" hidden="false" customHeight="true" outlineLevel="0" collapsed="false">
      <c r="A262" s="63" t="s">
        <v>3477</v>
      </c>
      <c r="B262" s="63" t="s">
        <v>2733</v>
      </c>
      <c r="C262" s="63" t="s">
        <v>2735</v>
      </c>
      <c r="D262" s="63" t="s">
        <v>158</v>
      </c>
      <c r="E262" s="38" t="s">
        <v>2772</v>
      </c>
      <c r="F262" s="63" t="n">
        <v>19</v>
      </c>
      <c r="G262" s="64" t="n">
        <v>203466</v>
      </c>
      <c r="H262" s="63" t="n">
        <v>1135.55</v>
      </c>
      <c r="I262" s="1" t="str">
        <f aca="false">E262&amp;"|"&amp;D262&amp;"|"&amp;B262&amp;"|"&amp;C262</f>
        <v>CARACANÃ|POLO BASE|RR|LESTE DE RORAIMA</v>
      </c>
    </row>
    <row r="263" customFormat="false" ht="22.5" hidden="false" customHeight="true" outlineLevel="0" collapsed="false">
      <c r="A263" s="63" t="s">
        <v>3477</v>
      </c>
      <c r="B263" s="63" t="s">
        <v>2733</v>
      </c>
      <c r="C263" s="63" t="s">
        <v>2735</v>
      </c>
      <c r="D263" s="63" t="s">
        <v>158</v>
      </c>
      <c r="E263" s="38" t="s">
        <v>2777</v>
      </c>
      <c r="F263" s="63" t="n">
        <v>28</v>
      </c>
      <c r="G263" s="64" t="n">
        <v>319527</v>
      </c>
      <c r="H263" s="63" t="n">
        <v>1770.86</v>
      </c>
      <c r="I263" s="1" t="str">
        <f aca="false">E263&amp;"|"&amp;D263&amp;"|"&amp;B263&amp;"|"&amp;C263</f>
        <v>CARAPARU I|POLO BASE|RR|LESTE DE RORAIMA</v>
      </c>
    </row>
    <row r="264" customFormat="false" ht="22.5" hidden="false" customHeight="true" outlineLevel="0" collapsed="false">
      <c r="A264" s="63" t="s">
        <v>3477</v>
      </c>
      <c r="B264" s="63" t="s">
        <v>2733</v>
      </c>
      <c r="C264" s="63" t="s">
        <v>2735</v>
      </c>
      <c r="D264" s="63" t="s">
        <v>158</v>
      </c>
      <c r="E264" s="38" t="s">
        <v>2784</v>
      </c>
      <c r="F264" s="63" t="n">
        <v>14</v>
      </c>
      <c r="G264" s="64" t="n">
        <v>144924</v>
      </c>
      <c r="H264" s="63" t="n">
        <v>811.98</v>
      </c>
      <c r="I264" s="1" t="str">
        <f aca="false">E264&amp;"|"&amp;D264&amp;"|"&amp;B264&amp;"|"&amp;C264</f>
        <v>JACAMIM|POLO BASE|RR|LESTE DE RORAIMA</v>
      </c>
    </row>
    <row r="265" customFormat="false" ht="22.5" hidden="false" customHeight="true" outlineLevel="0" collapsed="false">
      <c r="A265" s="63" t="s">
        <v>3477</v>
      </c>
      <c r="B265" s="63" t="s">
        <v>2733</v>
      </c>
      <c r="C265" s="63" t="s">
        <v>2735</v>
      </c>
      <c r="D265" s="63" t="s">
        <v>158</v>
      </c>
      <c r="E265" s="38" t="s">
        <v>2789</v>
      </c>
      <c r="F265" s="63" t="n">
        <v>26</v>
      </c>
      <c r="G265" s="64" t="n">
        <v>281864</v>
      </c>
      <c r="H265" s="63" t="n">
        <v>1570.92</v>
      </c>
      <c r="I265" s="1" t="str">
        <f aca="false">E265&amp;"|"&amp;D265&amp;"|"&amp;B265&amp;"|"&amp;C265</f>
        <v>JACAREZINHO|POLO BASE|RR|LESTE DE RORAIMA</v>
      </c>
    </row>
    <row r="266" customFormat="false" ht="22.5" hidden="false" customHeight="true" outlineLevel="0" collapsed="false">
      <c r="A266" s="63" t="s">
        <v>3477</v>
      </c>
      <c r="B266" s="63" t="s">
        <v>2733</v>
      </c>
      <c r="C266" s="63" t="s">
        <v>2735</v>
      </c>
      <c r="D266" s="63" t="s">
        <v>158</v>
      </c>
      <c r="E266" s="38" t="s">
        <v>2795</v>
      </c>
      <c r="F266" s="63" t="n">
        <v>25</v>
      </c>
      <c r="G266" s="64" t="n">
        <v>286776</v>
      </c>
      <c r="H266" s="63" t="n">
        <v>1588.47</v>
      </c>
      <c r="I266" s="1" t="str">
        <f aca="false">E266&amp;"|"&amp;D266&amp;"|"&amp;B266&amp;"|"&amp;C266</f>
        <v>JATAPUZINHO|POLO BASE|RR|LESTE DE RORAIMA</v>
      </c>
    </row>
    <row r="267" customFormat="false" ht="22.5" hidden="false" customHeight="true" outlineLevel="0" collapsed="false">
      <c r="A267" s="63" t="s">
        <v>3477</v>
      </c>
      <c r="B267" s="63" t="s">
        <v>2733</v>
      </c>
      <c r="C267" s="63" t="s">
        <v>2735</v>
      </c>
      <c r="D267" s="63" t="s">
        <v>187</v>
      </c>
      <c r="E267" s="38" t="s">
        <v>2735</v>
      </c>
      <c r="F267" s="63" t="n">
        <v>39</v>
      </c>
      <c r="G267" s="64" t="n">
        <v>271428</v>
      </c>
      <c r="H267" s="63" t="n">
        <v>1607.19</v>
      </c>
      <c r="I267" s="1" t="str">
        <f aca="false">E267&amp;"|"&amp;D267&amp;"|"&amp;B267&amp;"|"&amp;C267</f>
        <v>LESTE DE RORAIMA|CASAI|RR|LESTE DE RORAIMA</v>
      </c>
    </row>
    <row r="268" customFormat="false" ht="22.5" hidden="false" customHeight="true" outlineLevel="0" collapsed="false">
      <c r="A268" s="63" t="s">
        <v>3477</v>
      </c>
      <c r="B268" s="63" t="s">
        <v>2733</v>
      </c>
      <c r="C268" s="63" t="s">
        <v>2735</v>
      </c>
      <c r="D268" s="63" t="s">
        <v>136</v>
      </c>
      <c r="E268" s="38" t="s">
        <v>2735</v>
      </c>
      <c r="F268" s="63" t="n">
        <v>100</v>
      </c>
      <c r="G268" s="64" t="n">
        <v>935077</v>
      </c>
      <c r="H268" s="63" t="n">
        <v>5297.24</v>
      </c>
      <c r="I268" s="1" t="str">
        <f aca="false">E268&amp;"|"&amp;D268&amp;"|"&amp;B268&amp;"|"&amp;C268</f>
        <v>LESTE DE RORAIMA|DSEI|RR|LESTE DE RORAIMA</v>
      </c>
    </row>
    <row r="269" customFormat="false" ht="22.5" hidden="false" customHeight="true" outlineLevel="0" collapsed="false">
      <c r="A269" s="63" t="s">
        <v>3477</v>
      </c>
      <c r="B269" s="63" t="s">
        <v>2733</v>
      </c>
      <c r="C269" s="63" t="s">
        <v>2735</v>
      </c>
      <c r="D269" s="63" t="s">
        <v>158</v>
      </c>
      <c r="E269" s="38" t="s">
        <v>2810</v>
      </c>
      <c r="F269" s="63" t="n">
        <v>40</v>
      </c>
      <c r="G269" s="64" t="n">
        <v>438659</v>
      </c>
      <c r="H269" s="63" t="n">
        <v>2441.66</v>
      </c>
      <c r="I269" s="1" t="str">
        <f aca="false">E269&amp;"|"&amp;D269&amp;"|"&amp;B269&amp;"|"&amp;C269</f>
        <v>MALACACHETA|POLO BASE|RR|LESTE DE RORAIMA</v>
      </c>
    </row>
    <row r="270" customFormat="false" ht="22.5" hidden="false" customHeight="true" outlineLevel="0" collapsed="false">
      <c r="A270" s="63" t="s">
        <v>3477</v>
      </c>
      <c r="B270" s="63" t="s">
        <v>2733</v>
      </c>
      <c r="C270" s="63" t="s">
        <v>2735</v>
      </c>
      <c r="D270" s="63" t="s">
        <v>158</v>
      </c>
      <c r="E270" s="38" t="s">
        <v>2815</v>
      </c>
      <c r="F270" s="63" t="n">
        <v>26</v>
      </c>
      <c r="G270" s="64" t="n">
        <v>252184</v>
      </c>
      <c r="H270" s="63" t="n">
        <v>1424.02</v>
      </c>
      <c r="I270" s="1" t="str">
        <f aca="false">E270&amp;"|"&amp;D270&amp;"|"&amp;B270&amp;"|"&amp;C270</f>
        <v>MANOÁ|POLO BASE|RR|LESTE DE RORAIMA</v>
      </c>
    </row>
    <row r="271" customFormat="false" ht="22.5" hidden="false" customHeight="true" outlineLevel="0" collapsed="false">
      <c r="A271" s="63" t="s">
        <v>3477</v>
      </c>
      <c r="B271" s="63" t="s">
        <v>2733</v>
      </c>
      <c r="C271" s="63" t="s">
        <v>2735</v>
      </c>
      <c r="D271" s="63" t="s">
        <v>158</v>
      </c>
      <c r="E271" s="38" t="s">
        <v>2821</v>
      </c>
      <c r="F271" s="63" t="n">
        <v>26</v>
      </c>
      <c r="G271" s="64" t="n">
        <v>293737</v>
      </c>
      <c r="H271" s="63" t="n">
        <v>1629.68</v>
      </c>
      <c r="I271" s="1" t="str">
        <f aca="false">E271&amp;"|"&amp;D271&amp;"|"&amp;B271&amp;"|"&amp;C271</f>
        <v>MATIRI|POLO BASE|RR|LESTE DE RORAIMA</v>
      </c>
    </row>
    <row r="272" customFormat="false" ht="22.5" hidden="false" customHeight="true" outlineLevel="0" collapsed="false">
      <c r="A272" s="63" t="s">
        <v>3477</v>
      </c>
      <c r="B272" s="63" t="s">
        <v>2733</v>
      </c>
      <c r="C272" s="63" t="s">
        <v>2735</v>
      </c>
      <c r="D272" s="63" t="s">
        <v>158</v>
      </c>
      <c r="E272" s="38" t="s">
        <v>2826</v>
      </c>
      <c r="F272" s="63" t="n">
        <v>30</v>
      </c>
      <c r="G272" s="64" t="n">
        <v>357190</v>
      </c>
      <c r="H272" s="63" t="n">
        <v>1970.8</v>
      </c>
      <c r="I272" s="1" t="str">
        <f aca="false">E272&amp;"|"&amp;D272&amp;"|"&amp;B272&amp;"|"&amp;C272</f>
        <v>MATURUCA|POLO BASE|RR|LESTE DE RORAIMA</v>
      </c>
    </row>
    <row r="273" customFormat="false" ht="22.5" hidden="false" customHeight="true" outlineLevel="0" collapsed="false">
      <c r="A273" s="63" t="s">
        <v>3477</v>
      </c>
      <c r="B273" s="63" t="s">
        <v>2733</v>
      </c>
      <c r="C273" s="63" t="s">
        <v>2735</v>
      </c>
      <c r="D273" s="63" t="s">
        <v>158</v>
      </c>
      <c r="E273" s="38" t="s">
        <v>2831</v>
      </c>
      <c r="F273" s="63" t="n">
        <v>19</v>
      </c>
      <c r="G273" s="64" t="n">
        <v>203466</v>
      </c>
      <c r="H273" s="63" t="n">
        <v>1135.55</v>
      </c>
      <c r="I273" s="1" t="str">
        <f aca="false">E273&amp;"|"&amp;D273&amp;"|"&amp;B273&amp;"|"&amp;C273</f>
        <v>MILHO|POLO BASE|RR|LESTE DE RORAIMA</v>
      </c>
    </row>
    <row r="274" customFormat="false" ht="22.5" hidden="false" customHeight="true" outlineLevel="0" collapsed="false">
      <c r="A274" s="63" t="s">
        <v>3477</v>
      </c>
      <c r="B274" s="63" t="s">
        <v>2733</v>
      </c>
      <c r="C274" s="63" t="s">
        <v>2735</v>
      </c>
      <c r="D274" s="63" t="s">
        <v>158</v>
      </c>
      <c r="E274" s="38" t="s">
        <v>2836</v>
      </c>
      <c r="F274" s="63" t="n">
        <v>23</v>
      </c>
      <c r="G274" s="64" t="n">
        <v>255049</v>
      </c>
      <c r="H274" s="63" t="n">
        <v>1417.91</v>
      </c>
      <c r="I274" s="1" t="str">
        <f aca="false">E274&amp;"|"&amp;D274&amp;"|"&amp;B274&amp;"|"&amp;C274</f>
        <v>MORRO|POLO BASE|RR|LESTE DE RORAIMA</v>
      </c>
    </row>
    <row r="275" customFormat="false" ht="22.5" hidden="false" customHeight="true" outlineLevel="0" collapsed="false">
      <c r="A275" s="63" t="s">
        <v>3477</v>
      </c>
      <c r="B275" s="63" t="s">
        <v>2733</v>
      </c>
      <c r="C275" s="63" t="s">
        <v>2735</v>
      </c>
      <c r="D275" s="63" t="s">
        <v>1077</v>
      </c>
      <c r="E275" s="38" t="s">
        <v>2841</v>
      </c>
      <c r="F275" s="63" t="n">
        <v>24</v>
      </c>
      <c r="G275" s="64" t="n">
        <v>244200</v>
      </c>
      <c r="H275" s="63" t="n">
        <v>1370.98</v>
      </c>
      <c r="I275" s="1" t="str">
        <f aca="false">E275&amp;"|"&amp;D275&amp;"|"&amp;B275&amp;"|"&amp;C275</f>
        <v>MOSCOU|UBSI|RR|LESTE DE RORAIMA</v>
      </c>
    </row>
    <row r="276" customFormat="false" ht="22.5" hidden="false" customHeight="true" outlineLevel="0" collapsed="false">
      <c r="A276" s="63" t="s">
        <v>3477</v>
      </c>
      <c r="B276" s="63" t="s">
        <v>2733</v>
      </c>
      <c r="C276" s="63" t="s">
        <v>2735</v>
      </c>
      <c r="D276" s="63" t="s">
        <v>1077</v>
      </c>
      <c r="E276" s="38" t="s">
        <v>964</v>
      </c>
      <c r="F276" s="63" t="n">
        <v>26</v>
      </c>
      <c r="G276" s="64" t="n">
        <v>293736</v>
      </c>
      <c r="H276" s="63" t="n">
        <v>1629.68</v>
      </c>
      <c r="I276" s="1" t="str">
        <f aca="false">E276&amp;"|"&amp;D276&amp;"|"&amp;B276&amp;"|"&amp;C276</f>
        <v>NOVA ESPERANÇA|UBSI|RR|LESTE DE RORAIMA</v>
      </c>
    </row>
    <row r="277" customFormat="false" ht="22.5" hidden="false" customHeight="true" outlineLevel="0" collapsed="false">
      <c r="A277" s="63" t="s">
        <v>3477</v>
      </c>
      <c r="B277" s="63" t="s">
        <v>2733</v>
      </c>
      <c r="C277" s="63" t="s">
        <v>2735</v>
      </c>
      <c r="D277" s="63" t="s">
        <v>158</v>
      </c>
      <c r="E277" s="38" t="s">
        <v>2852</v>
      </c>
      <c r="F277" s="63" t="n">
        <v>25</v>
      </c>
      <c r="G277" s="64" t="n">
        <v>268968</v>
      </c>
      <c r="H277" s="63" t="n">
        <v>1500.33</v>
      </c>
      <c r="I277" s="1" t="str">
        <f aca="false">E277&amp;"|"&amp;D277&amp;"|"&amp;B277&amp;"|"&amp;C277</f>
        <v>PEDRA BRANCA|POLO BASE|RR|LESTE DE RORAIMA</v>
      </c>
    </row>
    <row r="278" customFormat="false" ht="22.5" hidden="false" customHeight="true" outlineLevel="0" collapsed="false">
      <c r="A278" s="63" t="s">
        <v>3477</v>
      </c>
      <c r="B278" s="63" t="s">
        <v>2733</v>
      </c>
      <c r="C278" s="63" t="s">
        <v>2735</v>
      </c>
      <c r="D278" s="63" t="s">
        <v>158</v>
      </c>
      <c r="E278" s="38" t="s">
        <v>2857</v>
      </c>
      <c r="F278" s="63" t="n">
        <v>53</v>
      </c>
      <c r="G278" s="64" t="n">
        <v>606304</v>
      </c>
      <c r="H278" s="63" t="n">
        <v>3359.33</v>
      </c>
      <c r="I278" s="1" t="str">
        <f aca="false">E278&amp;"|"&amp;D278&amp;"|"&amp;B278&amp;"|"&amp;C278</f>
        <v>PEDRA PRETA|POLO BASE|RR|LESTE DE RORAIMA</v>
      </c>
    </row>
    <row r="279" customFormat="false" ht="22.5" hidden="false" customHeight="true" outlineLevel="0" collapsed="false">
      <c r="A279" s="63" t="s">
        <v>3477</v>
      </c>
      <c r="B279" s="63" t="s">
        <v>2733</v>
      </c>
      <c r="C279" s="63" t="s">
        <v>2735</v>
      </c>
      <c r="D279" s="63" t="s">
        <v>158</v>
      </c>
      <c r="E279" s="38" t="s">
        <v>2862</v>
      </c>
      <c r="F279" s="63" t="n">
        <v>4</v>
      </c>
      <c r="G279" s="64" t="n">
        <v>51583</v>
      </c>
      <c r="H279" s="63" t="n">
        <v>282.36</v>
      </c>
      <c r="I279" s="1" t="str">
        <f aca="false">E279&amp;"|"&amp;D279&amp;"|"&amp;B279&amp;"|"&amp;C279</f>
        <v>PEDREIRA|POLO BASE|RR|LESTE DE RORAIMA</v>
      </c>
    </row>
    <row r="280" customFormat="false" ht="22.5" hidden="false" customHeight="true" outlineLevel="0" collapsed="false">
      <c r="A280" s="63" t="s">
        <v>3477</v>
      </c>
      <c r="B280" s="63" t="s">
        <v>2733</v>
      </c>
      <c r="C280" s="63" t="s">
        <v>2735</v>
      </c>
      <c r="D280" s="63" t="s">
        <v>158</v>
      </c>
      <c r="E280" s="38" t="s">
        <v>2867</v>
      </c>
      <c r="F280" s="63" t="n">
        <v>33</v>
      </c>
      <c r="G280" s="64" t="n">
        <v>389941</v>
      </c>
      <c r="H280" s="63" t="n">
        <v>2153.19</v>
      </c>
      <c r="I280" s="1" t="str">
        <f aca="false">E280&amp;"|"&amp;D280&amp;"|"&amp;B280&amp;"|"&amp;C280</f>
        <v>PIUM|POLO BASE|RR|LESTE DE RORAIMA</v>
      </c>
    </row>
    <row r="281" customFormat="false" ht="22.5" hidden="false" customHeight="true" outlineLevel="0" collapsed="false">
      <c r="A281" s="63" t="s">
        <v>3477</v>
      </c>
      <c r="B281" s="63" t="s">
        <v>2733</v>
      </c>
      <c r="C281" s="63" t="s">
        <v>2735</v>
      </c>
      <c r="D281" s="63" t="s">
        <v>158</v>
      </c>
      <c r="E281" s="38" t="s">
        <v>2877</v>
      </c>
      <c r="F281" s="63" t="n">
        <v>54</v>
      </c>
      <c r="G281" s="64" t="n">
        <v>625136</v>
      </c>
      <c r="H281" s="63" t="n">
        <v>3459.3</v>
      </c>
      <c r="I281" s="1" t="str">
        <f aca="false">E281&amp;"|"&amp;D281&amp;"|"&amp;B281&amp;"|"&amp;C281</f>
        <v>RAPOSA I|POLO BASE|RR|LESTE DE RORAIMA</v>
      </c>
    </row>
    <row r="282" customFormat="false" ht="22.5" hidden="false" customHeight="true" outlineLevel="0" collapsed="false">
      <c r="A282" s="63" t="s">
        <v>3477</v>
      </c>
      <c r="B282" s="63" t="s">
        <v>2733</v>
      </c>
      <c r="C282" s="63" t="s">
        <v>2735</v>
      </c>
      <c r="D282" s="63" t="s">
        <v>158</v>
      </c>
      <c r="E282" s="38" t="s">
        <v>2882</v>
      </c>
      <c r="F282" s="63" t="n">
        <v>28</v>
      </c>
      <c r="G282" s="64" t="n">
        <v>319527</v>
      </c>
      <c r="H282" s="63" t="n">
        <v>1770.86</v>
      </c>
      <c r="I282" s="1" t="str">
        <f aca="false">E282&amp;"|"&amp;D282&amp;"|"&amp;B282&amp;"|"&amp;C282</f>
        <v>ROÇA|POLO BASE|RR|LESTE DE RORAIMA</v>
      </c>
    </row>
    <row r="283" customFormat="false" ht="22.5" hidden="false" customHeight="true" outlineLevel="0" collapsed="false">
      <c r="A283" s="63" t="s">
        <v>3477</v>
      </c>
      <c r="B283" s="63" t="s">
        <v>2733</v>
      </c>
      <c r="C283" s="63" t="s">
        <v>2735</v>
      </c>
      <c r="D283" s="63" t="s">
        <v>158</v>
      </c>
      <c r="E283" s="38" t="s">
        <v>1724</v>
      </c>
      <c r="F283" s="63" t="n">
        <v>2</v>
      </c>
      <c r="G283" s="64" t="n">
        <v>25791</v>
      </c>
      <c r="H283" s="63" t="n">
        <v>141.18</v>
      </c>
      <c r="I283" s="1" t="str">
        <f aca="false">E283&amp;"|"&amp;D283&amp;"|"&amp;B283&amp;"|"&amp;C283</f>
        <v>SANTA CRUZ|POLO BASE|RR|LESTE DE RORAIMA</v>
      </c>
    </row>
    <row r="284" customFormat="false" ht="22.5" hidden="false" customHeight="true" outlineLevel="0" collapsed="false">
      <c r="A284" s="63" t="s">
        <v>3477</v>
      </c>
      <c r="B284" s="63" t="s">
        <v>2733</v>
      </c>
      <c r="C284" s="63" t="s">
        <v>2735</v>
      </c>
      <c r="D284" s="63" t="s">
        <v>158</v>
      </c>
      <c r="E284" s="38" t="s">
        <v>1561</v>
      </c>
      <c r="F284" s="63" t="n">
        <v>4</v>
      </c>
      <c r="G284" s="64" t="n">
        <v>51583</v>
      </c>
      <c r="H284" s="63" t="n">
        <v>282.36</v>
      </c>
      <c r="I284" s="1" t="str">
        <f aca="false">E284&amp;"|"&amp;D284&amp;"|"&amp;B284&amp;"|"&amp;C284</f>
        <v>SANTA INÊS|POLO BASE|RR|LESTE DE RORAIMA</v>
      </c>
    </row>
    <row r="285" customFormat="false" ht="22.5" hidden="false" customHeight="true" outlineLevel="0" collapsed="false">
      <c r="A285" s="63" t="s">
        <v>3477</v>
      </c>
      <c r="B285" s="63" t="s">
        <v>2733</v>
      </c>
      <c r="C285" s="63" t="s">
        <v>2735</v>
      </c>
      <c r="D285" s="63" t="s">
        <v>158</v>
      </c>
      <c r="E285" s="38" t="s">
        <v>986</v>
      </c>
      <c r="F285" s="63" t="n">
        <v>30</v>
      </c>
      <c r="G285" s="64" t="n">
        <v>345318</v>
      </c>
      <c r="H285" s="63" t="n">
        <v>1912.04</v>
      </c>
      <c r="I285" s="1" t="str">
        <f aca="false">E285&amp;"|"&amp;D285&amp;"|"&amp;B285&amp;"|"&amp;C285</f>
        <v>SANTA MARIA|POLO BASE|RR|LESTE DE RORAIMA</v>
      </c>
    </row>
    <row r="286" customFormat="false" ht="22.5" hidden="false" customHeight="true" outlineLevel="0" collapsed="false">
      <c r="A286" s="63" t="s">
        <v>3477</v>
      </c>
      <c r="B286" s="63" t="s">
        <v>2733</v>
      </c>
      <c r="C286" s="63" t="s">
        <v>2735</v>
      </c>
      <c r="D286" s="63" t="s">
        <v>158</v>
      </c>
      <c r="E286" s="38" t="s">
        <v>2900</v>
      </c>
      <c r="F286" s="63" t="n">
        <v>30</v>
      </c>
      <c r="G286" s="64" t="n">
        <v>351255</v>
      </c>
      <c r="H286" s="63" t="n">
        <v>1941.42</v>
      </c>
      <c r="I286" s="1" t="str">
        <f aca="false">E286&amp;"|"&amp;D286&amp;"|"&amp;B286&amp;"|"&amp;C286</f>
        <v>SERRA DO SOL|POLO BASE|RR|LESTE DE RORAIMA</v>
      </c>
    </row>
    <row r="287" customFormat="false" ht="22.5" hidden="false" customHeight="true" outlineLevel="0" collapsed="false">
      <c r="A287" s="63" t="s">
        <v>3477</v>
      </c>
      <c r="B287" s="63" t="s">
        <v>2733</v>
      </c>
      <c r="C287" s="63" t="s">
        <v>2735</v>
      </c>
      <c r="D287" s="63" t="s">
        <v>158</v>
      </c>
      <c r="E287" s="38" t="s">
        <v>2905</v>
      </c>
      <c r="F287" s="63" t="n">
        <v>23</v>
      </c>
      <c r="G287" s="64" t="n">
        <v>255049</v>
      </c>
      <c r="H287" s="63" t="n">
        <v>1417.91</v>
      </c>
      <c r="I287" s="1" t="str">
        <f aca="false">E287&amp;"|"&amp;D287&amp;"|"&amp;B287&amp;"|"&amp;C287</f>
        <v>SERRA DO TRUARUM|POLO BASE|RR|LESTE DE RORAIMA</v>
      </c>
    </row>
    <row r="288" customFormat="false" ht="22.5" hidden="false" customHeight="true" outlineLevel="0" collapsed="false">
      <c r="A288" s="63" t="s">
        <v>3477</v>
      </c>
      <c r="B288" s="63" t="s">
        <v>2733</v>
      </c>
      <c r="C288" s="63" t="s">
        <v>2735</v>
      </c>
      <c r="D288" s="63" t="s">
        <v>158</v>
      </c>
      <c r="E288" s="38" t="s">
        <v>2911</v>
      </c>
      <c r="F288" s="63" t="n">
        <v>30</v>
      </c>
      <c r="G288" s="64" t="n">
        <v>345318</v>
      </c>
      <c r="H288" s="63" t="n">
        <v>1912.04</v>
      </c>
      <c r="I288" s="1" t="str">
        <f aca="false">E288&amp;"|"&amp;D288&amp;"|"&amp;B288&amp;"|"&amp;C288</f>
        <v>SOROCAIMA II|POLO BASE|RR|LESTE DE RORAIMA</v>
      </c>
    </row>
    <row r="289" customFormat="false" ht="22.5" hidden="false" customHeight="true" outlineLevel="0" collapsed="false">
      <c r="A289" s="63" t="s">
        <v>3477</v>
      </c>
      <c r="B289" s="63" t="s">
        <v>2733</v>
      </c>
      <c r="C289" s="63" t="s">
        <v>2735</v>
      </c>
      <c r="D289" s="63" t="s">
        <v>158</v>
      </c>
      <c r="E289" s="38" t="s">
        <v>752</v>
      </c>
      <c r="F289" s="63" t="n">
        <v>34</v>
      </c>
      <c r="G289" s="64" t="n">
        <v>408773</v>
      </c>
      <c r="H289" s="63" t="n">
        <v>2253.16</v>
      </c>
      <c r="I289" s="1" t="str">
        <f aca="false">E289&amp;"|"&amp;D289&amp;"|"&amp;B289&amp;"|"&amp;C289</f>
        <v>SÃO FRANCISCO|POLO BASE|RR|LESTE DE RORAIMA</v>
      </c>
    </row>
    <row r="290" customFormat="false" ht="22.5" hidden="false" customHeight="true" outlineLevel="0" collapsed="false">
      <c r="A290" s="63" t="s">
        <v>3477</v>
      </c>
      <c r="B290" s="63" t="s">
        <v>2733</v>
      </c>
      <c r="C290" s="63" t="s">
        <v>2735</v>
      </c>
      <c r="D290" s="63" t="s">
        <v>158</v>
      </c>
      <c r="E290" s="38" t="s">
        <v>2926</v>
      </c>
      <c r="F290" s="63" t="n">
        <v>33</v>
      </c>
      <c r="G290" s="64" t="n">
        <v>378069</v>
      </c>
      <c r="H290" s="63" t="n">
        <v>2094.43</v>
      </c>
      <c r="I290" s="1" t="str">
        <f aca="false">E290&amp;"|"&amp;D290&amp;"|"&amp;B290&amp;"|"&amp;C290</f>
        <v>TESO DO GAVIÃO|POLO BASE|RR|LESTE DE RORAIMA</v>
      </c>
    </row>
    <row r="291" customFormat="false" ht="22.5" hidden="false" customHeight="true" outlineLevel="0" collapsed="false">
      <c r="A291" s="63" t="s">
        <v>3477</v>
      </c>
      <c r="B291" s="63" t="s">
        <v>2733</v>
      </c>
      <c r="C291" s="63" t="s">
        <v>2735</v>
      </c>
      <c r="D291" s="63" t="s">
        <v>158</v>
      </c>
      <c r="E291" s="38" t="s">
        <v>2932</v>
      </c>
      <c r="F291" s="63" t="n">
        <v>29</v>
      </c>
      <c r="G291" s="64" t="n">
        <v>326487</v>
      </c>
      <c r="H291" s="63" t="n">
        <v>1812.07</v>
      </c>
      <c r="I291" s="1" t="str">
        <f aca="false">E291&amp;"|"&amp;D291&amp;"|"&amp;B291&amp;"|"&amp;C291</f>
        <v>TRÊS CORAÇÕES|POLO BASE|RR|LESTE DE RORAIMA</v>
      </c>
    </row>
    <row r="292" customFormat="false" ht="22.5" hidden="false" customHeight="true" outlineLevel="0" collapsed="false">
      <c r="A292" s="63" t="s">
        <v>3477</v>
      </c>
      <c r="B292" s="63" t="s">
        <v>2733</v>
      </c>
      <c r="C292" s="63" t="s">
        <v>2735</v>
      </c>
      <c r="D292" s="63" t="s">
        <v>158</v>
      </c>
      <c r="E292" s="38" t="s">
        <v>2937</v>
      </c>
      <c r="F292" s="63" t="n">
        <v>24</v>
      </c>
      <c r="G292" s="64" t="n">
        <v>273880</v>
      </c>
      <c r="H292" s="63" t="n">
        <v>1517.88</v>
      </c>
      <c r="I292" s="1" t="str">
        <f aca="false">E292&amp;"|"&amp;D292&amp;"|"&amp;B292&amp;"|"&amp;C292</f>
        <v>VISTA ALEGRE|POLO BASE|RR|LESTE DE RORAIMA</v>
      </c>
    </row>
    <row r="293" customFormat="false" ht="22.5" hidden="false" customHeight="true" outlineLevel="0" collapsed="false">
      <c r="A293" s="63" t="s">
        <v>3477</v>
      </c>
      <c r="B293" s="63" t="s">
        <v>2733</v>
      </c>
      <c r="C293" s="63" t="s">
        <v>2735</v>
      </c>
      <c r="D293" s="63" t="s">
        <v>158</v>
      </c>
      <c r="E293" s="38" t="s">
        <v>2942</v>
      </c>
      <c r="F293" s="63" t="n">
        <v>56</v>
      </c>
      <c r="G293" s="64" t="n">
        <v>656862</v>
      </c>
      <c r="H293" s="63" t="n">
        <v>3629.86</v>
      </c>
      <c r="I293" s="1" t="str">
        <f aca="false">E293&amp;"|"&amp;D293&amp;"|"&amp;B293&amp;"|"&amp;C293</f>
        <v>WILLIMON|POLO BASE|RR|LESTE DE RORAIMA</v>
      </c>
    </row>
    <row r="294" customFormat="false" ht="22.5" hidden="false" customHeight="true" outlineLevel="0" collapsed="false">
      <c r="A294" s="63" t="s">
        <v>3477</v>
      </c>
      <c r="B294" s="63" t="s">
        <v>2733</v>
      </c>
      <c r="C294" s="63" t="s">
        <v>1068</v>
      </c>
      <c r="D294" s="63" t="s">
        <v>158</v>
      </c>
      <c r="E294" s="38" t="s">
        <v>2948</v>
      </c>
      <c r="F294" s="63" t="n">
        <v>1</v>
      </c>
      <c r="G294" s="64" t="n">
        <v>6960</v>
      </c>
      <c r="H294" s="63" t="n">
        <v>41.21</v>
      </c>
      <c r="I294" s="1" t="str">
        <f aca="false">E294&amp;"|"&amp;D294&amp;"|"&amp;B294&amp;"|"&amp;C294</f>
        <v>AJARANI|POLO BASE|RR|YANOMAMI</v>
      </c>
    </row>
    <row r="295" customFormat="false" ht="22.5" hidden="false" customHeight="true" outlineLevel="0" collapsed="false">
      <c r="A295" s="63" t="s">
        <v>3477</v>
      </c>
      <c r="B295" s="63" t="s">
        <v>2733</v>
      </c>
      <c r="C295" s="63" t="s">
        <v>1068</v>
      </c>
      <c r="D295" s="63" t="s">
        <v>158</v>
      </c>
      <c r="E295" s="38" t="s">
        <v>2954</v>
      </c>
      <c r="F295" s="63" t="n">
        <v>11</v>
      </c>
      <c r="G295" s="64" t="n">
        <v>106236</v>
      </c>
      <c r="H295" s="63" t="n">
        <v>600.21</v>
      </c>
      <c r="I295" s="1" t="str">
        <f aca="false">E295&amp;"|"&amp;D295&amp;"|"&amp;B295&amp;"|"&amp;C295</f>
        <v>ALTO CATRIMANI|POLO BASE|RR|YANOMAMI</v>
      </c>
    </row>
    <row r="296" customFormat="false" ht="22.5" hidden="false" customHeight="true" outlineLevel="0" collapsed="false">
      <c r="A296" s="63" t="s">
        <v>3477</v>
      </c>
      <c r="B296" s="63" t="s">
        <v>2733</v>
      </c>
      <c r="C296" s="63" t="s">
        <v>1068</v>
      </c>
      <c r="D296" s="63" t="s">
        <v>158</v>
      </c>
      <c r="E296" s="38" t="s">
        <v>2959</v>
      </c>
      <c r="F296" s="63" t="n">
        <v>22</v>
      </c>
      <c r="G296" s="64" t="n">
        <v>242153</v>
      </c>
      <c r="H296" s="63" t="n">
        <v>1347.32</v>
      </c>
      <c r="I296" s="1" t="str">
        <f aca="false">E296&amp;"|"&amp;D296&amp;"|"&amp;B296&amp;"|"&amp;C296</f>
        <v>ALTO MUCAJAI|POLO BASE|RR|YANOMAMI</v>
      </c>
    </row>
    <row r="297" customFormat="false" ht="22.5" hidden="false" customHeight="true" outlineLevel="0" collapsed="false">
      <c r="A297" s="63" t="s">
        <v>3477</v>
      </c>
      <c r="B297" s="63" t="s">
        <v>2733</v>
      </c>
      <c r="C297" s="63" t="s">
        <v>1068</v>
      </c>
      <c r="D297" s="63" t="s">
        <v>158</v>
      </c>
      <c r="E297" s="38" t="s">
        <v>2965</v>
      </c>
      <c r="F297" s="63" t="n">
        <v>12</v>
      </c>
      <c r="G297" s="64" t="n">
        <v>89452</v>
      </c>
      <c r="H297" s="63" t="n">
        <v>523.9</v>
      </c>
      <c r="I297" s="1" t="str">
        <f aca="false">E297&amp;"|"&amp;D297&amp;"|"&amp;B297&amp;"|"&amp;C297</f>
        <v>APIAU|POLO BASE|RR|YANOMAMI</v>
      </c>
    </row>
    <row r="298" customFormat="false" ht="22.5" hidden="false" customHeight="true" outlineLevel="0" collapsed="false">
      <c r="A298" s="63" t="s">
        <v>3477</v>
      </c>
      <c r="B298" s="63" t="s">
        <v>2733</v>
      </c>
      <c r="C298" s="63" t="s">
        <v>1068</v>
      </c>
      <c r="D298" s="63" t="s">
        <v>158</v>
      </c>
      <c r="E298" s="38" t="s">
        <v>2977</v>
      </c>
      <c r="F298" s="63" t="n">
        <v>112</v>
      </c>
      <c r="G298" s="64" t="n">
        <v>1084579</v>
      </c>
      <c r="H298" s="63" t="n">
        <v>6095.96</v>
      </c>
      <c r="I298" s="1" t="str">
        <f aca="false">E298&amp;"|"&amp;D298&amp;"|"&amp;B298&amp;"|"&amp;C298</f>
        <v>AUARIS|POLO BASE|RR|YANOMAMI</v>
      </c>
    </row>
    <row r="299" customFormat="false" ht="22.5" hidden="false" customHeight="true" outlineLevel="0" collapsed="false">
      <c r="A299" s="63" t="s">
        <v>3477</v>
      </c>
      <c r="B299" s="63" t="s">
        <v>2733</v>
      </c>
      <c r="C299" s="63" t="s">
        <v>1068</v>
      </c>
      <c r="D299" s="63" t="s">
        <v>158</v>
      </c>
      <c r="E299" s="38" t="s">
        <v>2982</v>
      </c>
      <c r="F299" s="63" t="n">
        <v>8</v>
      </c>
      <c r="G299" s="64" t="n">
        <v>79421</v>
      </c>
      <c r="H299" s="63" t="n">
        <v>447.2</v>
      </c>
      <c r="I299" s="1" t="str">
        <f aca="false">E299&amp;"|"&amp;D299&amp;"|"&amp;B299&amp;"|"&amp;C299</f>
        <v>BAIXO CATRIMANI|POLO BASE|RR|YANOMAMI</v>
      </c>
    </row>
    <row r="300" customFormat="false" ht="22.5" hidden="false" customHeight="true" outlineLevel="0" collapsed="false">
      <c r="A300" s="63" t="s">
        <v>3477</v>
      </c>
      <c r="B300" s="63" t="s">
        <v>2733</v>
      </c>
      <c r="C300" s="63" t="s">
        <v>1068</v>
      </c>
      <c r="D300" s="63" t="s">
        <v>158</v>
      </c>
      <c r="E300" s="38" t="s">
        <v>2987</v>
      </c>
      <c r="F300" s="63" t="n">
        <v>13</v>
      </c>
      <c r="G300" s="64" t="n">
        <v>135029</v>
      </c>
      <c r="H300" s="63" t="n">
        <v>764.01</v>
      </c>
      <c r="I300" s="1" t="str">
        <f aca="false">E300&amp;"|"&amp;D300&amp;"|"&amp;B300&amp;"|"&amp;C300</f>
        <v>BAIXO MUCAJAI|POLO BASE|RR|YANOMAMI</v>
      </c>
    </row>
    <row r="301" customFormat="false" ht="22.5" hidden="false" customHeight="true" outlineLevel="0" collapsed="false">
      <c r="A301" s="63" t="s">
        <v>3477</v>
      </c>
      <c r="B301" s="63" t="s">
        <v>2733</v>
      </c>
      <c r="C301" s="63" t="s">
        <v>1068</v>
      </c>
      <c r="D301" s="63" t="s">
        <v>187</v>
      </c>
      <c r="E301" s="38" t="s">
        <v>1052</v>
      </c>
      <c r="F301" s="63" t="n">
        <v>107</v>
      </c>
      <c r="G301" s="64" t="n">
        <v>800316</v>
      </c>
      <c r="H301" s="63" t="n">
        <v>4678.58</v>
      </c>
      <c r="I301" s="1" t="str">
        <f aca="false">E301&amp;"|"&amp;D301&amp;"|"&amp;B301&amp;"|"&amp;C301</f>
        <v>BOA VISTA|CASAI|RR|YANOMAMI</v>
      </c>
    </row>
    <row r="302" customFormat="false" ht="22.5" hidden="false" customHeight="true" outlineLevel="0" collapsed="false">
      <c r="A302" s="63" t="s">
        <v>3477</v>
      </c>
      <c r="B302" s="63" t="s">
        <v>2733</v>
      </c>
      <c r="C302" s="63" t="s">
        <v>1068</v>
      </c>
      <c r="D302" s="63" t="s">
        <v>1077</v>
      </c>
      <c r="E302" s="38" t="s">
        <v>2997</v>
      </c>
      <c r="F302" s="63" t="n">
        <v>8</v>
      </c>
      <c r="G302" s="64" t="n">
        <v>67549</v>
      </c>
      <c r="H302" s="63" t="n">
        <v>388.44</v>
      </c>
      <c r="I302" s="1" t="str">
        <f aca="false">E302&amp;"|"&amp;D302&amp;"|"&amp;B302&amp;"|"&amp;C302</f>
        <v>BUDU-U|UBSI|RR|YANOMAMI</v>
      </c>
    </row>
    <row r="303" customFormat="false" ht="22.5" hidden="false" customHeight="true" outlineLevel="0" collapsed="false">
      <c r="A303" s="63" t="s">
        <v>3477</v>
      </c>
      <c r="B303" s="63" t="s">
        <v>2733</v>
      </c>
      <c r="C303" s="63" t="s">
        <v>1068</v>
      </c>
      <c r="D303" s="63" t="s">
        <v>158</v>
      </c>
      <c r="E303" s="38" t="s">
        <v>3003</v>
      </c>
      <c r="F303" s="63" t="n">
        <v>16</v>
      </c>
      <c r="G303" s="64" t="n">
        <v>163636</v>
      </c>
      <c r="H303" s="63" t="n">
        <v>915.265</v>
      </c>
      <c r="I303" s="1" t="str">
        <f aca="false">E303&amp;"|"&amp;D303&amp;"|"&amp;B303&amp;"|"&amp;C303</f>
        <v>ERICÓ|POLO BASE|RR|YANOMAMI</v>
      </c>
    </row>
    <row r="304" customFormat="false" ht="22.5" hidden="false" customHeight="true" outlineLevel="0" collapsed="false">
      <c r="A304" s="63" t="s">
        <v>3477</v>
      </c>
      <c r="B304" s="63" t="s">
        <v>2733</v>
      </c>
      <c r="C304" s="63" t="s">
        <v>1068</v>
      </c>
      <c r="D304" s="63" t="s">
        <v>158</v>
      </c>
      <c r="E304" s="38" t="s">
        <v>3008</v>
      </c>
      <c r="F304" s="63" t="n">
        <v>11</v>
      </c>
      <c r="G304" s="64" t="n">
        <v>94364</v>
      </c>
      <c r="H304" s="63" t="n">
        <v>541.45</v>
      </c>
      <c r="I304" s="1" t="str">
        <f aca="false">E304&amp;"|"&amp;D304&amp;"|"&amp;B304&amp;"|"&amp;C304</f>
        <v>HAKOMA|POLO BASE|RR|YANOMAMI</v>
      </c>
    </row>
    <row r="305" customFormat="false" ht="22.5" hidden="false" customHeight="true" outlineLevel="0" collapsed="false">
      <c r="A305" s="63" t="s">
        <v>3477</v>
      </c>
      <c r="B305" s="63" t="s">
        <v>2733</v>
      </c>
      <c r="C305" s="63" t="s">
        <v>1068</v>
      </c>
      <c r="D305" s="63" t="s">
        <v>1077</v>
      </c>
      <c r="E305" s="38" t="s">
        <v>3013</v>
      </c>
      <c r="F305" s="63" t="n">
        <v>5</v>
      </c>
      <c r="G305" s="64" t="n">
        <v>46670</v>
      </c>
      <c r="H305" s="63" t="n">
        <v>264.81</v>
      </c>
      <c r="I305" s="1" t="str">
        <f aca="false">E305&amp;"|"&amp;D305&amp;"|"&amp;B305&amp;"|"&amp;C305</f>
        <v>HALIKATO-U|UBSI|RR|YANOMAMI</v>
      </c>
    </row>
    <row r="306" customFormat="false" ht="22.5" hidden="false" customHeight="true" outlineLevel="0" collapsed="false">
      <c r="A306" s="63" t="s">
        <v>3477</v>
      </c>
      <c r="B306" s="63" t="s">
        <v>2733</v>
      </c>
      <c r="C306" s="63" t="s">
        <v>1068</v>
      </c>
      <c r="D306" s="63" t="s">
        <v>158</v>
      </c>
      <c r="E306" s="38" t="s">
        <v>3019</v>
      </c>
      <c r="F306" s="63" t="n">
        <v>19</v>
      </c>
      <c r="G306" s="64" t="n">
        <v>187954</v>
      </c>
      <c r="H306" s="63" t="n">
        <v>1053.325</v>
      </c>
      <c r="I306" s="1" t="str">
        <f aca="false">E306&amp;"|"&amp;D306&amp;"|"&amp;B306&amp;"|"&amp;C306</f>
        <v>HAXIU|POLO BASE|RR|YANOMAMI</v>
      </c>
    </row>
    <row r="307" customFormat="false" ht="22.5" hidden="false" customHeight="true" outlineLevel="0" collapsed="false">
      <c r="A307" s="63" t="s">
        <v>3477</v>
      </c>
      <c r="B307" s="63" t="s">
        <v>2733</v>
      </c>
      <c r="C307" s="63" t="s">
        <v>1068</v>
      </c>
      <c r="D307" s="63" t="s">
        <v>1077</v>
      </c>
      <c r="E307" s="38" t="s">
        <v>3024</v>
      </c>
      <c r="F307" s="63" t="n">
        <v>8</v>
      </c>
      <c r="G307" s="64" t="n">
        <v>73485</v>
      </c>
      <c r="H307" s="63" t="n">
        <v>417.82</v>
      </c>
      <c r="I307" s="1" t="str">
        <f aca="false">E307&amp;"|"&amp;D307&amp;"|"&amp;B307&amp;"|"&amp;C307</f>
        <v>HOKOLASSIMU|UBSI|RR|YANOMAMI</v>
      </c>
    </row>
    <row r="308" customFormat="false" ht="22.5" hidden="false" customHeight="true" outlineLevel="0" collapsed="false">
      <c r="A308" s="63" t="s">
        <v>3477</v>
      </c>
      <c r="B308" s="63" t="s">
        <v>2733</v>
      </c>
      <c r="C308" s="63" t="s">
        <v>1068</v>
      </c>
      <c r="D308" s="63" t="s">
        <v>158</v>
      </c>
      <c r="E308" s="38" t="s">
        <v>3030</v>
      </c>
      <c r="F308" s="63" t="n">
        <v>12</v>
      </c>
      <c r="G308" s="64" t="n">
        <v>113196</v>
      </c>
      <c r="H308" s="63" t="n">
        <v>641.42</v>
      </c>
      <c r="I308" s="1" t="str">
        <f aca="false">E308&amp;"|"&amp;D308&amp;"|"&amp;B308&amp;"|"&amp;C308</f>
        <v>HOMOXI|POLO BASE|RR|YANOMAMI</v>
      </c>
    </row>
    <row r="309" customFormat="false" ht="22.5" hidden="false" customHeight="true" outlineLevel="0" collapsed="false">
      <c r="A309" s="63" t="s">
        <v>3477</v>
      </c>
      <c r="B309" s="63" t="s">
        <v>2733</v>
      </c>
      <c r="C309" s="63" t="s">
        <v>1068</v>
      </c>
      <c r="D309" s="63" t="s">
        <v>1077</v>
      </c>
      <c r="E309" s="38" t="s">
        <v>3035</v>
      </c>
      <c r="F309" s="63" t="n">
        <v>10</v>
      </c>
      <c r="G309" s="64" t="n">
        <v>93341</v>
      </c>
      <c r="H309" s="63" t="n">
        <v>529.62</v>
      </c>
      <c r="I309" s="1" t="str">
        <f aca="false">E309&amp;"|"&amp;D309&amp;"|"&amp;B309&amp;"|"&amp;C309</f>
        <v>KALISSE|UBSI|RR|YANOMAMI</v>
      </c>
    </row>
    <row r="310" customFormat="false" ht="22.5" hidden="false" customHeight="true" outlineLevel="0" collapsed="false">
      <c r="A310" s="63" t="s">
        <v>3477</v>
      </c>
      <c r="B310" s="63" t="s">
        <v>2733</v>
      </c>
      <c r="C310" s="63" t="s">
        <v>1068</v>
      </c>
      <c r="D310" s="63" t="s">
        <v>1077</v>
      </c>
      <c r="E310" s="38" t="s">
        <v>3041</v>
      </c>
      <c r="F310" s="63" t="n">
        <v>6</v>
      </c>
      <c r="G310" s="64" t="n">
        <v>53630</v>
      </c>
      <c r="H310" s="63" t="n">
        <v>306.02</v>
      </c>
      <c r="I310" s="1" t="str">
        <f aca="false">E310&amp;"|"&amp;D310&amp;"|"&amp;B310&amp;"|"&amp;C310</f>
        <v>KATANA|UBSI|RR|YANOMAMI</v>
      </c>
    </row>
    <row r="311" customFormat="false" ht="22.5" hidden="false" customHeight="true" outlineLevel="0" collapsed="false">
      <c r="A311" s="63" t="s">
        <v>3477</v>
      </c>
      <c r="B311" s="63" t="s">
        <v>2733</v>
      </c>
      <c r="C311" s="63" t="s">
        <v>1068</v>
      </c>
      <c r="D311" s="63" t="s">
        <v>1077</v>
      </c>
      <c r="E311" s="38" t="s">
        <v>3047</v>
      </c>
      <c r="F311" s="63" t="n">
        <v>8</v>
      </c>
      <c r="G311" s="64" t="n">
        <v>67549</v>
      </c>
      <c r="H311" s="63" t="n">
        <v>388.44</v>
      </c>
      <c r="I311" s="1" t="str">
        <f aca="false">E311&amp;"|"&amp;D311&amp;"|"&amp;B311&amp;"|"&amp;C311</f>
        <v>KATAROA|UBSI|RR|YANOMAMI</v>
      </c>
    </row>
    <row r="312" customFormat="false" ht="22.5" hidden="false" customHeight="true" outlineLevel="0" collapsed="false">
      <c r="A312" s="63" t="s">
        <v>3477</v>
      </c>
      <c r="B312" s="63" t="s">
        <v>2733</v>
      </c>
      <c r="C312" s="63" t="s">
        <v>1068</v>
      </c>
      <c r="D312" s="63" t="s">
        <v>158</v>
      </c>
      <c r="E312" s="38" t="s">
        <v>3052</v>
      </c>
      <c r="F312" s="63" t="n">
        <v>13</v>
      </c>
      <c r="G312" s="64" t="n">
        <v>132543</v>
      </c>
      <c r="H312" s="63" t="n">
        <v>745.03</v>
      </c>
      <c r="I312" s="1" t="str">
        <f aca="false">E312&amp;"|"&amp;D312&amp;"|"&amp;B312&amp;"|"&amp;C312</f>
        <v>KAYANAÚ|POLO BASE|RR|YANOMAMI</v>
      </c>
    </row>
    <row r="313" customFormat="false" ht="22.5" hidden="false" customHeight="true" outlineLevel="0" collapsed="false">
      <c r="A313" s="63" t="s">
        <v>3477</v>
      </c>
      <c r="B313" s="63" t="s">
        <v>2733</v>
      </c>
      <c r="C313" s="63" t="s">
        <v>1068</v>
      </c>
      <c r="D313" s="63" t="s">
        <v>1077</v>
      </c>
      <c r="E313" s="38" t="s">
        <v>3057</v>
      </c>
      <c r="F313" s="63" t="n">
        <v>2</v>
      </c>
      <c r="G313" s="64" t="n">
        <v>25791</v>
      </c>
      <c r="H313" s="63" t="n">
        <v>141.18</v>
      </c>
      <c r="I313" s="1" t="str">
        <f aca="false">E313&amp;"|"&amp;D313&amp;"|"&amp;B313&amp;"|"&amp;C313</f>
        <v>KETAA|UBSI|RR|YANOMAMI</v>
      </c>
    </row>
    <row r="314" customFormat="false" ht="22.5" hidden="false" customHeight="true" outlineLevel="0" collapsed="false">
      <c r="A314" s="63" t="s">
        <v>3477</v>
      </c>
      <c r="B314" s="63" t="s">
        <v>2733</v>
      </c>
      <c r="C314" s="63" t="s">
        <v>1068</v>
      </c>
      <c r="D314" s="63" t="s">
        <v>1077</v>
      </c>
      <c r="E314" s="38" t="s">
        <v>3062</v>
      </c>
      <c r="F314" s="63" t="n">
        <v>14</v>
      </c>
      <c r="G314" s="64" t="n">
        <v>138988</v>
      </c>
      <c r="H314" s="63" t="n">
        <v>782.6</v>
      </c>
      <c r="I314" s="1" t="str">
        <f aca="false">E314&amp;"|"&amp;D314&amp;"|"&amp;B314&amp;"|"&amp;C314</f>
        <v>KOLULU|UBSI|RR|YANOMAMI</v>
      </c>
    </row>
    <row r="315" customFormat="false" ht="22.5" hidden="false" customHeight="true" outlineLevel="0" collapsed="false">
      <c r="A315" s="63" t="s">
        <v>3477</v>
      </c>
      <c r="B315" s="63" t="s">
        <v>2733</v>
      </c>
      <c r="C315" s="63" t="s">
        <v>1068</v>
      </c>
      <c r="D315" s="63" t="s">
        <v>1077</v>
      </c>
      <c r="E315" s="38" t="s">
        <v>3068</v>
      </c>
      <c r="F315" s="63" t="n">
        <v>9</v>
      </c>
      <c r="G315" s="64" t="n">
        <v>86381</v>
      </c>
      <c r="H315" s="63" t="n">
        <v>488.41</v>
      </c>
      <c r="I315" s="1" t="str">
        <f aca="false">E315&amp;"|"&amp;D315&amp;"|"&amp;B315&amp;"|"&amp;C315</f>
        <v>KOREKOREMA|UBSI|RR|YANOMAMI</v>
      </c>
    </row>
    <row r="316" customFormat="false" ht="22.5" hidden="false" customHeight="true" outlineLevel="0" collapsed="false">
      <c r="A316" s="63" t="s">
        <v>3477</v>
      </c>
      <c r="B316" s="63" t="s">
        <v>2733</v>
      </c>
      <c r="C316" s="63" t="s">
        <v>1068</v>
      </c>
      <c r="D316" s="63" t="s">
        <v>1077</v>
      </c>
      <c r="E316" s="38" t="s">
        <v>3073</v>
      </c>
      <c r="F316" s="63" t="n">
        <v>21</v>
      </c>
      <c r="G316" s="64" t="n">
        <v>198435</v>
      </c>
      <c r="H316" s="63" t="n">
        <v>1121.315</v>
      </c>
      <c r="I316" s="1" t="str">
        <f aca="false">E316&amp;"|"&amp;D316&amp;"|"&amp;B316&amp;"|"&amp;C316</f>
        <v>KURATANHA|UBSI|RR|YANOMAMI</v>
      </c>
    </row>
    <row r="317" customFormat="false" ht="22.5" hidden="false" customHeight="true" outlineLevel="0" collapsed="false">
      <c r="A317" s="63" t="s">
        <v>3477</v>
      </c>
      <c r="B317" s="63" t="s">
        <v>2733</v>
      </c>
      <c r="C317" s="63" t="s">
        <v>1068</v>
      </c>
      <c r="D317" s="63" t="s">
        <v>158</v>
      </c>
      <c r="E317" s="38" t="s">
        <v>3078</v>
      </c>
      <c r="F317" s="63" t="n">
        <v>28</v>
      </c>
      <c r="G317" s="64" t="n">
        <v>261227</v>
      </c>
      <c r="H317" s="63" t="n">
        <v>1477.91</v>
      </c>
      <c r="I317" s="1" t="str">
        <f aca="false">E317&amp;"|"&amp;D317&amp;"|"&amp;B317&amp;"|"&amp;C317</f>
        <v>MALOCA PAAPIÚ|POLO BASE|RR|YANOMAMI</v>
      </c>
    </row>
    <row r="318" customFormat="false" ht="22.5" hidden="false" customHeight="true" outlineLevel="0" collapsed="false">
      <c r="A318" s="63" t="s">
        <v>3477</v>
      </c>
      <c r="B318" s="63" t="s">
        <v>2733</v>
      </c>
      <c r="C318" s="63" t="s">
        <v>1068</v>
      </c>
      <c r="D318" s="63" t="s">
        <v>1077</v>
      </c>
      <c r="E318" s="38" t="s">
        <v>3083</v>
      </c>
      <c r="F318" s="63" t="n">
        <v>6</v>
      </c>
      <c r="G318" s="64" t="n">
        <v>53630</v>
      </c>
      <c r="H318" s="63" t="n">
        <v>306.02</v>
      </c>
      <c r="I318" s="1" t="str">
        <f aca="false">E318&amp;"|"&amp;D318&amp;"|"&amp;B318&amp;"|"&amp;C318</f>
        <v>MARAXI-U|UBSI|RR|YANOMAMI</v>
      </c>
    </row>
    <row r="319" customFormat="false" ht="22.5" hidden="false" customHeight="true" outlineLevel="0" collapsed="false">
      <c r="A319" s="63" t="s">
        <v>3477</v>
      </c>
      <c r="B319" s="63" t="s">
        <v>2733</v>
      </c>
      <c r="C319" s="63" t="s">
        <v>1068</v>
      </c>
      <c r="D319" s="63" t="s">
        <v>158</v>
      </c>
      <c r="E319" s="38" t="s">
        <v>3089</v>
      </c>
      <c r="F319" s="63" t="n">
        <v>49</v>
      </c>
      <c r="G319" s="64" t="n">
        <v>485018</v>
      </c>
      <c r="H319" s="63" t="n">
        <v>2727.92</v>
      </c>
      <c r="I319" s="1" t="str">
        <f aca="false">E319&amp;"|"&amp;D319&amp;"|"&amp;B319&amp;"|"&amp;C319</f>
        <v>MISSÃO CATRIMANI|POLO BASE|RR|YANOMAMI</v>
      </c>
    </row>
    <row r="320" customFormat="false" ht="22.5" hidden="false" customHeight="true" outlineLevel="0" collapsed="false">
      <c r="A320" s="63" t="s">
        <v>3477</v>
      </c>
      <c r="B320" s="63" t="s">
        <v>2733</v>
      </c>
      <c r="C320" s="63" t="s">
        <v>1068</v>
      </c>
      <c r="D320" s="63" t="s">
        <v>1077</v>
      </c>
      <c r="E320" s="38" t="s">
        <v>3094</v>
      </c>
      <c r="F320" s="63" t="n">
        <v>21</v>
      </c>
      <c r="G320" s="64" t="n">
        <v>211449</v>
      </c>
      <c r="H320" s="63" t="n">
        <v>1188.59</v>
      </c>
      <c r="I320" s="1" t="str">
        <f aca="false">E320&amp;"|"&amp;D320&amp;"|"&amp;B320&amp;"|"&amp;C320</f>
        <v>OLOMAI|UBSI|RR|YANOMAMI</v>
      </c>
    </row>
    <row r="321" customFormat="false" ht="22.5" hidden="false" customHeight="true" outlineLevel="0" collapsed="false">
      <c r="A321" s="63" t="s">
        <v>3477</v>
      </c>
      <c r="B321" s="63" t="s">
        <v>2733</v>
      </c>
      <c r="C321" s="63" t="s">
        <v>1068</v>
      </c>
      <c r="D321" s="63" t="s">
        <v>1077</v>
      </c>
      <c r="E321" s="38" t="s">
        <v>3099</v>
      </c>
      <c r="F321" s="63" t="n">
        <v>10</v>
      </c>
      <c r="G321" s="64" t="n">
        <v>93341</v>
      </c>
      <c r="H321" s="63" t="n">
        <v>529.62</v>
      </c>
      <c r="I321" s="1" t="str">
        <f aca="false">E321&amp;"|"&amp;D321&amp;"|"&amp;B321&amp;"|"&amp;C321</f>
        <v>ONKIOLA|UBSI|RR|YANOMAMI</v>
      </c>
    </row>
    <row r="322" customFormat="false" ht="22.5" hidden="false" customHeight="true" outlineLevel="0" collapsed="false">
      <c r="A322" s="63" t="s">
        <v>3477</v>
      </c>
      <c r="B322" s="63" t="s">
        <v>2733</v>
      </c>
      <c r="C322" s="63" t="s">
        <v>1068</v>
      </c>
      <c r="D322" s="63" t="s">
        <v>158</v>
      </c>
      <c r="E322" s="38" t="s">
        <v>3105</v>
      </c>
      <c r="F322" s="63" t="n">
        <v>41</v>
      </c>
      <c r="G322" s="64" t="n">
        <v>410742</v>
      </c>
      <c r="H322" s="63" t="n">
        <v>2328.3</v>
      </c>
      <c r="I322" s="1" t="str">
        <f aca="false">E322&amp;"|"&amp;D322&amp;"|"&amp;B322&amp;"|"&amp;C322</f>
        <v>PALIMIU|POLO BASE|RR|YANOMAMI</v>
      </c>
    </row>
    <row r="323" customFormat="false" ht="22.5" hidden="false" customHeight="true" outlineLevel="0" collapsed="false">
      <c r="A323" s="63" t="s">
        <v>3477</v>
      </c>
      <c r="B323" s="63" t="s">
        <v>2733</v>
      </c>
      <c r="C323" s="63" t="s">
        <v>1068</v>
      </c>
      <c r="D323" s="63" t="s">
        <v>158</v>
      </c>
      <c r="E323" s="38" t="s">
        <v>3111</v>
      </c>
      <c r="F323" s="63" t="n">
        <v>16</v>
      </c>
      <c r="G323" s="64" t="n">
        <v>135099</v>
      </c>
      <c r="H323" s="63" t="n">
        <v>776.88</v>
      </c>
      <c r="I323" s="1" t="str">
        <f aca="false">E323&amp;"|"&amp;D323&amp;"|"&amp;B323&amp;"|"&amp;C323</f>
        <v>PARAFURI|POLO BASE|RR|YANOMAMI</v>
      </c>
    </row>
    <row r="324" customFormat="false" ht="22.5" hidden="false" customHeight="true" outlineLevel="0" collapsed="false">
      <c r="A324" s="63" t="s">
        <v>3477</v>
      </c>
      <c r="B324" s="63" t="s">
        <v>2733</v>
      </c>
      <c r="C324" s="63" t="s">
        <v>1068</v>
      </c>
      <c r="D324" s="63" t="s">
        <v>1077</v>
      </c>
      <c r="E324" s="38" t="s">
        <v>3116</v>
      </c>
      <c r="F324" s="63" t="n">
        <v>20</v>
      </c>
      <c r="G324" s="64" t="n">
        <v>210094</v>
      </c>
      <c r="H324" s="63" t="n">
        <v>1182.16</v>
      </c>
      <c r="I324" s="1" t="str">
        <f aca="false">E324&amp;"|"&amp;D324&amp;"|"&amp;B324&amp;"|"&amp;C324</f>
        <v>PARIMA|UBSI|RR|YANOMAMI</v>
      </c>
    </row>
    <row r="325" customFormat="false" ht="22.5" hidden="false" customHeight="true" outlineLevel="0" collapsed="false">
      <c r="A325" s="63" t="s">
        <v>3477</v>
      </c>
      <c r="B325" s="63" t="s">
        <v>2733</v>
      </c>
      <c r="C325" s="63" t="s">
        <v>1068</v>
      </c>
      <c r="D325" s="63" t="s">
        <v>1077</v>
      </c>
      <c r="E325" s="38" t="s">
        <v>3121</v>
      </c>
      <c r="F325" s="63" t="n">
        <v>5</v>
      </c>
      <c r="G325" s="64" t="n">
        <v>34798</v>
      </c>
      <c r="H325" s="63" t="n">
        <v>206.05</v>
      </c>
      <c r="I325" s="1" t="str">
        <f aca="false">E325&amp;"|"&amp;D325&amp;"|"&amp;B325&amp;"|"&amp;C325</f>
        <v>PEWAÚ|UBSI|RR|YANOMAMI</v>
      </c>
      <c r="K325" s="65"/>
    </row>
    <row r="326" customFormat="false" ht="22.5" hidden="false" customHeight="true" outlineLevel="0" collapsed="false">
      <c r="A326" s="63" t="s">
        <v>3477</v>
      </c>
      <c r="B326" s="63" t="s">
        <v>2733</v>
      </c>
      <c r="C326" s="63" t="s">
        <v>1068</v>
      </c>
      <c r="D326" s="63" t="s">
        <v>1077</v>
      </c>
      <c r="E326" s="38" t="s">
        <v>3127</v>
      </c>
      <c r="F326" s="63" t="n">
        <v>1</v>
      </c>
      <c r="G326" s="64" t="n">
        <v>12896</v>
      </c>
      <c r="H326" s="63" t="n">
        <v>70.59</v>
      </c>
      <c r="I326" s="1" t="str">
        <f aca="false">E326&amp;"|"&amp;D326&amp;"|"&amp;B326&amp;"|"&amp;C326</f>
        <v>POALASAI|UBSI|RR|YANOMAMI</v>
      </c>
    </row>
    <row r="327" customFormat="false" ht="22.5" hidden="false" customHeight="true" outlineLevel="0" collapsed="false">
      <c r="A327" s="63" t="s">
        <v>3477</v>
      </c>
      <c r="B327" s="63" t="s">
        <v>2733</v>
      </c>
      <c r="C327" s="63" t="s">
        <v>1068</v>
      </c>
      <c r="D327" s="63" t="s">
        <v>1077</v>
      </c>
      <c r="E327" s="38" t="s">
        <v>3133</v>
      </c>
      <c r="F327" s="63" t="n">
        <v>6</v>
      </c>
      <c r="G327" s="64" t="n">
        <v>53630</v>
      </c>
      <c r="H327" s="63" t="n">
        <v>306.02</v>
      </c>
      <c r="I327" s="1" t="str">
        <f aca="false">E327&amp;"|"&amp;D327&amp;"|"&amp;B327&amp;"|"&amp;C327</f>
        <v>SANINAU-HOKOMAWEN|UBSI|RR|YANOMAMI</v>
      </c>
    </row>
    <row r="328" customFormat="false" ht="22.5" hidden="false" customHeight="true" outlineLevel="0" collapsed="false">
      <c r="A328" s="63" t="s">
        <v>3477</v>
      </c>
      <c r="B328" s="63" t="s">
        <v>2733</v>
      </c>
      <c r="C328" s="63" t="s">
        <v>1068</v>
      </c>
      <c r="D328" s="63" t="s">
        <v>158</v>
      </c>
      <c r="E328" s="38" t="s">
        <v>3138</v>
      </c>
      <c r="F328" s="63" t="n">
        <v>18</v>
      </c>
      <c r="G328" s="64" t="n">
        <v>166826</v>
      </c>
      <c r="H328" s="63" t="n">
        <v>947.44</v>
      </c>
      <c r="I328" s="1" t="str">
        <f aca="false">E328&amp;"|"&amp;D328&amp;"|"&amp;B328&amp;"|"&amp;C328</f>
        <v>SAÚBA|POLO BASE|RR|YANOMAMI</v>
      </c>
    </row>
    <row r="329" customFormat="false" ht="22.5" hidden="false" customHeight="true" outlineLevel="0" collapsed="false">
      <c r="A329" s="63" t="s">
        <v>3477</v>
      </c>
      <c r="B329" s="63" t="s">
        <v>2733</v>
      </c>
      <c r="C329" s="63" t="s">
        <v>1068</v>
      </c>
      <c r="D329" s="63" t="s">
        <v>158</v>
      </c>
      <c r="E329" s="38" t="s">
        <v>3143</v>
      </c>
      <c r="F329" s="63" t="n">
        <v>113</v>
      </c>
      <c r="G329" s="64" t="n">
        <v>991594</v>
      </c>
      <c r="H329" s="63" t="n">
        <v>5649.15</v>
      </c>
      <c r="I329" s="1" t="str">
        <f aca="false">E329&amp;"|"&amp;D329&amp;"|"&amp;B329&amp;"|"&amp;C329</f>
        <v>SURUCUCU|POLO BASE|RR|YANOMAMI</v>
      </c>
    </row>
    <row r="330" customFormat="false" ht="22.5" hidden="false" customHeight="true" outlineLevel="0" collapsed="false">
      <c r="A330" s="63" t="s">
        <v>3477</v>
      </c>
      <c r="B330" s="63" t="s">
        <v>2733</v>
      </c>
      <c r="C330" s="63" t="s">
        <v>1068</v>
      </c>
      <c r="D330" s="63" t="s">
        <v>158</v>
      </c>
      <c r="E330" s="38" t="s">
        <v>3148</v>
      </c>
      <c r="F330" s="63" t="n">
        <v>8</v>
      </c>
      <c r="G330" s="64" t="n">
        <v>73485</v>
      </c>
      <c r="H330" s="63" t="n">
        <v>417.82</v>
      </c>
      <c r="I330" s="1" t="str">
        <f aca="false">E330&amp;"|"&amp;D330&amp;"|"&amp;B330&amp;"|"&amp;C330</f>
        <v>URARICOERA|POLO BASE|RR|YANOMAMI</v>
      </c>
    </row>
    <row r="331" customFormat="false" ht="22.5" hidden="false" customHeight="true" outlineLevel="0" collapsed="false">
      <c r="A331" s="63" t="s">
        <v>3477</v>
      </c>
      <c r="B331" s="63" t="s">
        <v>2733</v>
      </c>
      <c r="C331" s="63" t="s">
        <v>1068</v>
      </c>
      <c r="D331" s="63" t="s">
        <v>1077</v>
      </c>
      <c r="E331" s="38" t="s">
        <v>3153</v>
      </c>
      <c r="F331" s="63" t="n">
        <v>8</v>
      </c>
      <c r="G331" s="64" t="n">
        <v>67549</v>
      </c>
      <c r="H331" s="63" t="n">
        <v>388.44</v>
      </c>
      <c r="I331" s="1" t="str">
        <f aca="false">E331&amp;"|"&amp;D331&amp;"|"&amp;B331&amp;"|"&amp;C331</f>
        <v>UXIÚ|UBSI|RR|YANOMAMI</v>
      </c>
    </row>
    <row r="332" customFormat="false" ht="22.5" hidden="false" customHeight="true" outlineLevel="0" collapsed="false">
      <c r="A332" s="63" t="s">
        <v>3477</v>
      </c>
      <c r="B332" s="63" t="s">
        <v>2733</v>
      </c>
      <c r="C332" s="63" t="s">
        <v>1068</v>
      </c>
      <c r="D332" s="63" t="s">
        <v>158</v>
      </c>
      <c r="E332" s="38" t="s">
        <v>3159</v>
      </c>
      <c r="F332" s="63" t="n">
        <v>14</v>
      </c>
      <c r="G332" s="64" t="n">
        <v>131215</v>
      </c>
      <c r="H332" s="63" t="n">
        <v>740.09</v>
      </c>
      <c r="I332" s="1" t="str">
        <f aca="false">E332&amp;"|"&amp;D332&amp;"|"&amp;B332&amp;"|"&amp;C332</f>
        <v>WAIKÁS|POLO BASE|RR|YANOMAMI</v>
      </c>
    </row>
    <row r="333" customFormat="false" ht="22.5" hidden="false" customHeight="true" outlineLevel="0" collapsed="false">
      <c r="A333" s="63" t="s">
        <v>3477</v>
      </c>
      <c r="B333" s="63" t="s">
        <v>2733</v>
      </c>
      <c r="C333" s="63" t="s">
        <v>1068</v>
      </c>
      <c r="D333" s="63" t="s">
        <v>158</v>
      </c>
      <c r="E333" s="38" t="s">
        <v>3164</v>
      </c>
      <c r="F333" s="63" t="n">
        <v>12</v>
      </c>
      <c r="G333" s="64" t="n">
        <v>113196</v>
      </c>
      <c r="H333" s="63" t="n">
        <v>641.42</v>
      </c>
      <c r="I333" s="1" t="str">
        <f aca="false">E333&amp;"|"&amp;D333&amp;"|"&amp;B333&amp;"|"&amp;C333</f>
        <v>WAPUTHA|POLO BASE|RR|YANOMAMI</v>
      </c>
    </row>
    <row r="334" customFormat="false" ht="22.5" hidden="false" customHeight="true" outlineLevel="0" collapsed="false">
      <c r="A334" s="63" t="s">
        <v>3477</v>
      </c>
      <c r="B334" s="63" t="s">
        <v>2733</v>
      </c>
      <c r="C334" s="63" t="s">
        <v>1068</v>
      </c>
      <c r="D334" s="63" t="s">
        <v>1077</v>
      </c>
      <c r="E334" s="38" t="s">
        <v>3173</v>
      </c>
      <c r="F334" s="63" t="n">
        <v>3</v>
      </c>
      <c r="G334" s="64" t="n">
        <v>20879</v>
      </c>
      <c r="H334" s="63" t="n">
        <v>123.63</v>
      </c>
      <c r="I334" s="1" t="str">
        <f aca="false">E334&amp;"|"&amp;D334&amp;"|"&amp;B334&amp;"|"&amp;C334</f>
        <v>XEXENA|UBSI|RR|YANOMAMI</v>
      </c>
    </row>
    <row r="335" customFormat="false" ht="22.5" hidden="false" customHeight="true" outlineLevel="0" collapsed="false">
      <c r="A335" s="63" t="s">
        <v>3477</v>
      </c>
      <c r="B335" s="63" t="s">
        <v>2733</v>
      </c>
      <c r="C335" s="63" t="s">
        <v>1068</v>
      </c>
      <c r="D335" s="63" t="s">
        <v>158</v>
      </c>
      <c r="E335" s="38" t="s">
        <v>3179</v>
      </c>
      <c r="F335" s="63" t="n">
        <v>60</v>
      </c>
      <c r="G335" s="64" t="n">
        <v>572100</v>
      </c>
      <c r="H335" s="63" t="n">
        <v>3221.14</v>
      </c>
      <c r="I335" s="1" t="str">
        <f aca="false">E335&amp;"|"&amp;D335&amp;"|"&amp;B335&amp;"|"&amp;C335</f>
        <v>XITEI|POLO BASE|RR|YANOMAMI</v>
      </c>
    </row>
    <row r="336" customFormat="false" ht="22.5" hidden="false" customHeight="true" outlineLevel="0" collapsed="false">
      <c r="A336" s="63" t="s">
        <v>3477</v>
      </c>
      <c r="B336" s="63" t="s">
        <v>2733</v>
      </c>
      <c r="C336" s="63" t="s">
        <v>1068</v>
      </c>
      <c r="D336" s="63" t="s">
        <v>136</v>
      </c>
      <c r="E336" s="38" t="s">
        <v>1068</v>
      </c>
      <c r="F336" s="63" t="n">
        <v>163</v>
      </c>
      <c r="G336" s="64" t="n">
        <v>1369505</v>
      </c>
      <c r="H336" s="63" t="n">
        <v>7890.74</v>
      </c>
      <c r="I336" s="1" t="str">
        <f aca="false">E336&amp;"|"&amp;D336&amp;"|"&amp;B336&amp;"|"&amp;C336</f>
        <v>YANOMAMI|DSEI|RR|YANOMAMI</v>
      </c>
    </row>
    <row r="337" customFormat="false" ht="22.5" hidden="false" customHeight="true" outlineLevel="0" collapsed="false">
      <c r="A337" s="63" t="s">
        <v>3477</v>
      </c>
      <c r="B337" s="63" t="s">
        <v>2733</v>
      </c>
      <c r="C337" s="63" t="s">
        <v>1068</v>
      </c>
      <c r="D337" s="63" t="s">
        <v>1077</v>
      </c>
      <c r="E337" s="38" t="s">
        <v>3189</v>
      </c>
      <c r="F337" s="63" t="n">
        <v>6</v>
      </c>
      <c r="G337" s="64" t="n">
        <v>47694</v>
      </c>
      <c r="H337" s="63" t="n">
        <v>276.64</v>
      </c>
      <c r="I337" s="1" t="str">
        <f aca="false">E337&amp;"|"&amp;D337&amp;"|"&amp;B337&amp;"|"&amp;C337</f>
        <v>YEKUANA|UBSI|RR|YANOMAMI</v>
      </c>
    </row>
    <row r="338" customFormat="false" ht="22.5" hidden="false" customHeight="true" outlineLevel="0" collapsed="false">
      <c r="A338" s="63" t="s">
        <v>3477</v>
      </c>
      <c r="B338" s="63" t="s">
        <v>3323</v>
      </c>
      <c r="C338" s="63" t="s">
        <v>3325</v>
      </c>
      <c r="D338" s="63" t="s">
        <v>187</v>
      </c>
      <c r="E338" s="38" t="s">
        <v>3324</v>
      </c>
      <c r="F338" s="63" t="n">
        <v>20</v>
      </c>
      <c r="G338" s="64" t="n">
        <v>139194</v>
      </c>
      <c r="H338" s="63" t="n">
        <v>824.2</v>
      </c>
      <c r="I338" s="1" t="str">
        <f aca="false">E338&amp;"|"&amp;D338&amp;"|"&amp;B338&amp;"|"&amp;C338</f>
        <v>ARAGUAÍNA|CASAI|TO|TOCANTINS</v>
      </c>
    </row>
    <row r="339" customFormat="false" ht="22.5" hidden="false" customHeight="true" outlineLevel="0" collapsed="false">
      <c r="A339" s="63" t="s">
        <v>3477</v>
      </c>
      <c r="B339" s="63" t="s">
        <v>3323</v>
      </c>
      <c r="C339" s="63" t="s">
        <v>3325</v>
      </c>
      <c r="D339" s="63" t="s">
        <v>158</v>
      </c>
      <c r="E339" s="38" t="s">
        <v>3331</v>
      </c>
      <c r="F339" s="63" t="n">
        <v>47</v>
      </c>
      <c r="G339" s="64" t="n">
        <v>451761</v>
      </c>
      <c r="H339" s="63" t="n">
        <v>2553.85</v>
      </c>
      <c r="I339" s="1" t="str">
        <f aca="false">E339&amp;"|"&amp;D339&amp;"|"&amp;B339&amp;"|"&amp;C339</f>
        <v>FORMOSO DO ARAGUAIA|POLO BASE|TO|TOCANTINS</v>
      </c>
    </row>
    <row r="340" customFormat="false" ht="22.5" hidden="false" customHeight="true" outlineLevel="0" collapsed="false">
      <c r="A340" s="63" t="s">
        <v>3477</v>
      </c>
      <c r="B340" s="63" t="s">
        <v>3323</v>
      </c>
      <c r="C340" s="63" t="s">
        <v>3325</v>
      </c>
      <c r="D340" s="63" t="s">
        <v>158</v>
      </c>
      <c r="E340" s="38" t="s">
        <v>3336</v>
      </c>
      <c r="F340" s="63" t="n">
        <v>23</v>
      </c>
      <c r="G340" s="64" t="n">
        <v>201625</v>
      </c>
      <c r="H340" s="63" t="n">
        <v>1153.49</v>
      </c>
      <c r="I340" s="1" t="str">
        <f aca="false">E340&amp;"|"&amp;D340&amp;"|"&amp;B340&amp;"|"&amp;C340</f>
        <v>GOIATINS|POLO BASE|TO|TOCANTINS</v>
      </c>
    </row>
    <row r="341" customFormat="false" ht="22.5" hidden="false" customHeight="true" outlineLevel="0" collapsed="false">
      <c r="A341" s="63" t="s">
        <v>3477</v>
      </c>
      <c r="B341" s="63" t="s">
        <v>3323</v>
      </c>
      <c r="C341" s="63" t="s">
        <v>3325</v>
      </c>
      <c r="D341" s="63" t="s">
        <v>187</v>
      </c>
      <c r="E341" s="38" t="s">
        <v>3341</v>
      </c>
      <c r="F341" s="63" t="n">
        <v>15</v>
      </c>
      <c r="G341" s="64" t="n">
        <v>104395</v>
      </c>
      <c r="H341" s="63" t="n">
        <v>618.15</v>
      </c>
      <c r="I341" s="1" t="str">
        <f aca="false">E341&amp;"|"&amp;D341&amp;"|"&amp;B341&amp;"|"&amp;C341</f>
        <v>GURUPI|CASAI|TO|TOCANTINS</v>
      </c>
    </row>
    <row r="342" customFormat="false" ht="22.5" hidden="false" customHeight="true" outlineLevel="0" collapsed="false">
      <c r="A342" s="63" t="s">
        <v>3477</v>
      </c>
      <c r="B342" s="63" t="s">
        <v>3323</v>
      </c>
      <c r="C342" s="63" t="s">
        <v>3325</v>
      </c>
      <c r="D342" s="63" t="s">
        <v>158</v>
      </c>
      <c r="E342" s="38" t="s">
        <v>3346</v>
      </c>
      <c r="F342" s="63" t="n">
        <v>68</v>
      </c>
      <c r="G342" s="64" t="n">
        <v>679876</v>
      </c>
      <c r="H342" s="63" t="n">
        <v>3822.065</v>
      </c>
      <c r="I342" s="1" t="str">
        <f aca="false">E342&amp;"|"&amp;D342&amp;"|"&amp;B342&amp;"|"&amp;C342</f>
        <v>ITACAJÁ|POLO BASE|TO|TOCANTINS</v>
      </c>
    </row>
    <row r="343" customFormat="false" ht="22.5" hidden="false" customHeight="true" outlineLevel="0" collapsed="false">
      <c r="A343" s="63" t="s">
        <v>3477</v>
      </c>
      <c r="B343" s="63" t="s">
        <v>3323</v>
      </c>
      <c r="C343" s="63" t="s">
        <v>3325</v>
      </c>
      <c r="D343" s="63" t="s">
        <v>158</v>
      </c>
      <c r="E343" s="38" t="s">
        <v>3351</v>
      </c>
      <c r="F343" s="63" t="n">
        <v>17</v>
      </c>
      <c r="G343" s="64" t="n">
        <v>177675</v>
      </c>
      <c r="H343" s="63" t="n">
        <v>994.37</v>
      </c>
      <c r="I343" s="1" t="str">
        <f aca="false">E343&amp;"|"&amp;D343&amp;"|"&amp;B343&amp;"|"&amp;C343</f>
        <v>LAGOA DA CONFUSÃO|POLO BASE|TO|TOCANTINS</v>
      </c>
    </row>
    <row r="344" customFormat="false" ht="22.5" hidden="false" customHeight="true" outlineLevel="0" collapsed="false">
      <c r="A344" s="63" t="s">
        <v>3477</v>
      </c>
      <c r="B344" s="63" t="s">
        <v>3323</v>
      </c>
      <c r="C344" s="63" t="s">
        <v>3325</v>
      </c>
      <c r="D344" s="63" t="s">
        <v>136</v>
      </c>
      <c r="E344" s="38" t="s">
        <v>3357</v>
      </c>
      <c r="F344" s="63" t="n">
        <v>39</v>
      </c>
      <c r="G344" s="64" t="n">
        <v>289751</v>
      </c>
      <c r="H344" s="63" t="n">
        <v>1698.97</v>
      </c>
      <c r="I344" s="1" t="str">
        <f aca="false">E344&amp;"|"&amp;D344&amp;"|"&amp;B344&amp;"|"&amp;C344</f>
        <v>PALMAS|DSEI|TO|TOCANTINS</v>
      </c>
    </row>
    <row r="345" customFormat="false" ht="22.5" hidden="false" customHeight="true" outlineLevel="0" collapsed="false">
      <c r="A345" s="63" t="s">
        <v>3477</v>
      </c>
      <c r="B345" s="63" t="s">
        <v>3323</v>
      </c>
      <c r="C345" s="63" t="s">
        <v>3325</v>
      </c>
      <c r="D345" s="63" t="s">
        <v>158</v>
      </c>
      <c r="E345" s="38" t="s">
        <v>3363</v>
      </c>
      <c r="F345" s="63" t="n">
        <v>19</v>
      </c>
      <c r="G345" s="64" t="n">
        <v>179722</v>
      </c>
      <c r="H345" s="63" t="n">
        <v>1018.03</v>
      </c>
      <c r="I345" s="1" t="str">
        <f aca="false">E345&amp;"|"&amp;D345&amp;"|"&amp;B345&amp;"|"&amp;C345</f>
        <v>SANTA FÉ DO ARAGUAIA|POLO BASE|TO|TOCANTINS</v>
      </c>
    </row>
    <row r="346" customFormat="false" ht="22.5" hidden="false" customHeight="true" outlineLevel="0" collapsed="false">
      <c r="A346" s="63" t="s">
        <v>3477</v>
      </c>
      <c r="B346" s="63" t="s">
        <v>3323</v>
      </c>
      <c r="C346" s="63" t="s">
        <v>3325</v>
      </c>
      <c r="D346" s="63" t="s">
        <v>158</v>
      </c>
      <c r="E346" s="38" t="s">
        <v>3369</v>
      </c>
      <c r="F346" s="63" t="n">
        <v>55</v>
      </c>
      <c r="G346" s="64" t="n">
        <v>519310</v>
      </c>
      <c r="H346" s="63" t="n">
        <v>2942.29</v>
      </c>
      <c r="I346" s="1" t="str">
        <f aca="false">E346&amp;"|"&amp;D346&amp;"|"&amp;B346&amp;"|"&amp;C346</f>
        <v>TOCANTINÓPOLIS|POLO BASE|TO|TOCANTINS</v>
      </c>
    </row>
    <row r="347" customFormat="false" ht="22.5" hidden="false" customHeight="true" outlineLevel="0" collapsed="false">
      <c r="A347" s="63" t="s">
        <v>3477</v>
      </c>
      <c r="B347" s="63" t="s">
        <v>3323</v>
      </c>
      <c r="C347" s="63" t="s">
        <v>3325</v>
      </c>
      <c r="D347" s="63" t="s">
        <v>158</v>
      </c>
      <c r="E347" s="38" t="s">
        <v>3375</v>
      </c>
      <c r="F347" s="63" t="n">
        <v>114</v>
      </c>
      <c r="G347" s="64" t="n">
        <v>1250476</v>
      </c>
      <c r="H347" s="63" t="n">
        <v>6960.2</v>
      </c>
      <c r="I347" s="1" t="str">
        <f aca="false">E347&amp;"|"&amp;D347&amp;"|"&amp;B347&amp;"|"&amp;C347</f>
        <v>TOCANTÍNIA|POLO BASE|TO|TOCANTINS</v>
      </c>
    </row>
    <row r="348" customFormat="false" ht="22.5" hidden="false" customHeight="true" outlineLevel="0" collapsed="false">
      <c r="A348" s="63" t="s">
        <v>3481</v>
      </c>
      <c r="B348" s="63" t="s">
        <v>243</v>
      </c>
      <c r="C348" s="63" t="s">
        <v>245</v>
      </c>
      <c r="D348" s="63" t="s">
        <v>158</v>
      </c>
      <c r="E348" s="38" t="s">
        <v>246</v>
      </c>
      <c r="F348" s="63" t="n">
        <v>7</v>
      </c>
      <c r="G348" s="64" t="n">
        <v>66526</v>
      </c>
      <c r="H348" s="63" t="n">
        <v>376.61</v>
      </c>
      <c r="I348" s="1" t="str">
        <f aca="false">E348&amp;"|"&amp;D348&amp;"|"&amp;B348&amp;"|"&amp;C348</f>
        <v>ACONÃ|POLO BASE|AL|ALAGOAS E SERGIPE</v>
      </c>
    </row>
    <row r="349" customFormat="false" ht="22.5" hidden="false" customHeight="true" outlineLevel="0" collapsed="false">
      <c r="A349" s="63" t="s">
        <v>3481</v>
      </c>
      <c r="B349" s="63" t="s">
        <v>243</v>
      </c>
      <c r="C349" s="63" t="s">
        <v>245</v>
      </c>
      <c r="D349" s="63" t="s">
        <v>158</v>
      </c>
      <c r="E349" s="38" t="s">
        <v>253</v>
      </c>
      <c r="F349" s="63" t="n">
        <v>21</v>
      </c>
      <c r="G349" s="64" t="n">
        <v>211449</v>
      </c>
      <c r="H349" s="63" t="n">
        <v>1188.59</v>
      </c>
      <c r="I349" s="1" t="str">
        <f aca="false">E349&amp;"|"&amp;D349&amp;"|"&amp;B349&amp;"|"&amp;C349</f>
        <v>JERIPANKÓ|POLO BASE|AL|ALAGOAS E SERGIPE</v>
      </c>
    </row>
    <row r="350" customFormat="false" ht="22.5" hidden="false" customHeight="true" outlineLevel="0" collapsed="false">
      <c r="A350" s="63" t="s">
        <v>3481</v>
      </c>
      <c r="B350" s="63" t="s">
        <v>243</v>
      </c>
      <c r="C350" s="63" t="s">
        <v>245</v>
      </c>
      <c r="D350" s="63" t="s">
        <v>158</v>
      </c>
      <c r="E350" s="38" t="s">
        <v>260</v>
      </c>
      <c r="F350" s="63" t="n">
        <v>9</v>
      </c>
      <c r="G350" s="64" t="n">
        <v>86381</v>
      </c>
      <c r="H350" s="63" t="n">
        <v>488.41</v>
      </c>
      <c r="I350" s="1" t="str">
        <f aca="false">E350&amp;"|"&amp;D350&amp;"|"&amp;B350&amp;"|"&amp;C350</f>
        <v>KALANKÓ|POLO BASE|AL|ALAGOAS E SERGIPE</v>
      </c>
    </row>
    <row r="351" customFormat="false" ht="22.5" hidden="false" customHeight="true" outlineLevel="0" collapsed="false">
      <c r="A351" s="63" t="s">
        <v>3481</v>
      </c>
      <c r="B351" s="63" t="s">
        <v>243</v>
      </c>
      <c r="C351" s="63" t="s">
        <v>245</v>
      </c>
      <c r="D351" s="63" t="s">
        <v>158</v>
      </c>
      <c r="E351" s="38" t="s">
        <v>267</v>
      </c>
      <c r="F351" s="63" t="n">
        <v>8</v>
      </c>
      <c r="G351" s="64" t="n">
        <v>73485</v>
      </c>
      <c r="H351" s="63" t="n">
        <v>417.82</v>
      </c>
      <c r="I351" s="1" t="str">
        <f aca="false">E351&amp;"|"&amp;D351&amp;"|"&amp;B351&amp;"|"&amp;C351</f>
        <v>KARAPOTÓ PLAKI-Ô|POLO BASE|AL|ALAGOAS E SERGIPE</v>
      </c>
    </row>
    <row r="352" customFormat="false" ht="22.5" hidden="false" customHeight="true" outlineLevel="0" collapsed="false">
      <c r="A352" s="63" t="s">
        <v>3481</v>
      </c>
      <c r="B352" s="63" t="s">
        <v>243</v>
      </c>
      <c r="C352" s="63" t="s">
        <v>245</v>
      </c>
      <c r="D352" s="63" t="s">
        <v>158</v>
      </c>
      <c r="E352" s="38" t="s">
        <v>273</v>
      </c>
      <c r="F352" s="63" t="n">
        <v>12</v>
      </c>
      <c r="G352" s="64" t="n">
        <v>113196</v>
      </c>
      <c r="H352" s="63" t="n">
        <v>641.42</v>
      </c>
      <c r="I352" s="1" t="str">
        <f aca="false">E352&amp;"|"&amp;D352&amp;"|"&amp;B352&amp;"|"&amp;C352</f>
        <v>KARAPOTÓ TERRA NOVA|POLO BASE|AL|ALAGOAS E SERGIPE</v>
      </c>
    </row>
    <row r="353" customFormat="false" ht="22.5" hidden="false" customHeight="true" outlineLevel="0" collapsed="false">
      <c r="A353" s="63" t="s">
        <v>3481</v>
      </c>
      <c r="B353" s="63" t="s">
        <v>243</v>
      </c>
      <c r="C353" s="63" t="s">
        <v>245</v>
      </c>
      <c r="D353" s="63" t="s">
        <v>158</v>
      </c>
      <c r="E353" s="38" t="s">
        <v>280</v>
      </c>
      <c r="F353" s="63" t="n">
        <v>31</v>
      </c>
      <c r="G353" s="64" t="n">
        <v>298854</v>
      </c>
      <c r="H353" s="63" t="n">
        <v>1688.83</v>
      </c>
      <c r="I353" s="1" t="str">
        <f aca="false">E353&amp;"|"&amp;D353&amp;"|"&amp;B353&amp;"|"&amp;C353</f>
        <v>KARIRI XOKÓ|POLO BASE|AL|ALAGOAS E SERGIPE</v>
      </c>
    </row>
    <row r="354" customFormat="false" ht="22.5" hidden="false" customHeight="true" outlineLevel="0" collapsed="false">
      <c r="A354" s="63" t="s">
        <v>3481</v>
      </c>
      <c r="B354" s="63" t="s">
        <v>243</v>
      </c>
      <c r="C354" s="63" t="s">
        <v>245</v>
      </c>
      <c r="D354" s="63" t="s">
        <v>158</v>
      </c>
      <c r="E354" s="38" t="s">
        <v>286</v>
      </c>
      <c r="F354" s="63" t="n">
        <v>14</v>
      </c>
      <c r="G354" s="64" t="n">
        <v>133052</v>
      </c>
      <c r="H354" s="63" t="n">
        <v>753.22</v>
      </c>
      <c r="I354" s="1" t="str">
        <f aca="false">E354&amp;"|"&amp;D354&amp;"|"&amp;B354&amp;"|"&amp;C354</f>
        <v>KARUAZU|POLO BASE|AL|ALAGOAS E SERGIPE</v>
      </c>
    </row>
    <row r="355" customFormat="false" ht="22.5" hidden="false" customHeight="true" outlineLevel="0" collapsed="false">
      <c r="A355" s="63" t="s">
        <v>3481</v>
      </c>
      <c r="B355" s="63" t="s">
        <v>243</v>
      </c>
      <c r="C355" s="63" t="s">
        <v>245</v>
      </c>
      <c r="D355" s="63" t="s">
        <v>158</v>
      </c>
      <c r="E355" s="38" t="s">
        <v>292</v>
      </c>
      <c r="F355" s="63" t="n">
        <v>15</v>
      </c>
      <c r="G355" s="64" t="n">
        <v>140011</v>
      </c>
      <c r="H355" s="63" t="n">
        <v>794.43</v>
      </c>
      <c r="I355" s="1" t="str">
        <f aca="false">E355&amp;"|"&amp;D355&amp;"|"&amp;B355&amp;"|"&amp;C355</f>
        <v>KATOKINN|POLO BASE|AL|ALAGOAS E SERGIPE</v>
      </c>
    </row>
    <row r="356" customFormat="false" ht="22.5" hidden="false" customHeight="true" outlineLevel="0" collapsed="false">
      <c r="A356" s="63" t="s">
        <v>3481</v>
      </c>
      <c r="B356" s="63" t="s">
        <v>243</v>
      </c>
      <c r="C356" s="63" t="s">
        <v>245</v>
      </c>
      <c r="D356" s="63" t="s">
        <v>158</v>
      </c>
      <c r="E356" s="38" t="s">
        <v>299</v>
      </c>
      <c r="F356" s="63" t="n">
        <v>11</v>
      </c>
      <c r="G356" s="64" t="n">
        <v>118108</v>
      </c>
      <c r="H356" s="63" t="n">
        <v>658.97</v>
      </c>
      <c r="I356" s="1" t="str">
        <f aca="false">E356&amp;"|"&amp;D356&amp;"|"&amp;B356&amp;"|"&amp;C356</f>
        <v>KOIUPANKÁ|POLO BASE|AL|ALAGOAS E SERGIPE</v>
      </c>
    </row>
    <row r="357" customFormat="false" ht="22.5" hidden="false" customHeight="true" outlineLevel="0" collapsed="false">
      <c r="A357" s="63" t="s">
        <v>3481</v>
      </c>
      <c r="B357" s="63" t="s">
        <v>243</v>
      </c>
      <c r="C357" s="63" t="s">
        <v>245</v>
      </c>
      <c r="D357" s="63" t="s">
        <v>187</v>
      </c>
      <c r="E357" s="38" t="s">
        <v>305</v>
      </c>
      <c r="F357" s="63" t="n">
        <v>10</v>
      </c>
      <c r="G357" s="64" t="n">
        <v>69597</v>
      </c>
      <c r="H357" s="63" t="n">
        <v>412.1</v>
      </c>
      <c r="I357" s="1" t="str">
        <f aca="false">E357&amp;"|"&amp;D357&amp;"|"&amp;B357&amp;"|"&amp;C357</f>
        <v>MACEIÓ|CASAI|AL|ALAGOAS E SERGIPE</v>
      </c>
    </row>
    <row r="358" customFormat="false" ht="22.5" hidden="false" customHeight="true" outlineLevel="0" collapsed="false">
      <c r="A358" s="63" t="s">
        <v>3481</v>
      </c>
      <c r="B358" s="63" t="s">
        <v>243</v>
      </c>
      <c r="C358" s="63" t="s">
        <v>245</v>
      </c>
      <c r="D358" s="63" t="s">
        <v>136</v>
      </c>
      <c r="E358" s="38" t="s">
        <v>305</v>
      </c>
      <c r="F358" s="63" t="n">
        <v>23</v>
      </c>
      <c r="G358" s="64" t="n">
        <v>199855</v>
      </c>
      <c r="H358" s="63" t="n">
        <v>1140.1</v>
      </c>
      <c r="I358" s="1" t="str">
        <f aca="false">E358&amp;"|"&amp;D358&amp;"|"&amp;B358&amp;"|"&amp;C358</f>
        <v>MACEIÓ|DSEI|AL|ALAGOAS E SERGIPE</v>
      </c>
    </row>
    <row r="359" customFormat="false" ht="22.5" hidden="false" customHeight="true" outlineLevel="0" collapsed="false">
      <c r="A359" s="63" t="s">
        <v>3481</v>
      </c>
      <c r="B359" s="63" t="s">
        <v>243</v>
      </c>
      <c r="C359" s="63" t="s">
        <v>245</v>
      </c>
      <c r="D359" s="63" t="s">
        <v>158</v>
      </c>
      <c r="E359" s="38" t="s">
        <v>315</v>
      </c>
      <c r="F359" s="63" t="n">
        <v>10</v>
      </c>
      <c r="G359" s="64" t="n">
        <v>99277</v>
      </c>
      <c r="H359" s="63" t="n">
        <v>559</v>
      </c>
      <c r="I359" s="1" t="str">
        <f aca="false">E359&amp;"|"&amp;D359&amp;"|"&amp;B359&amp;"|"&amp;C359</f>
        <v>TINGUI BOTÓ|POLO BASE|AL|ALAGOAS E SERGIPE</v>
      </c>
    </row>
    <row r="360" customFormat="false" ht="22.5" hidden="false" customHeight="true" outlineLevel="0" collapsed="false">
      <c r="A360" s="63" t="s">
        <v>3481</v>
      </c>
      <c r="B360" s="63" t="s">
        <v>243</v>
      </c>
      <c r="C360" s="63" t="s">
        <v>245</v>
      </c>
      <c r="D360" s="63" t="s">
        <v>158</v>
      </c>
      <c r="E360" s="38" t="s">
        <v>322</v>
      </c>
      <c r="F360" s="63" t="n">
        <v>26</v>
      </c>
      <c r="G360" s="64" t="n">
        <v>258120</v>
      </c>
      <c r="H360" s="63" t="n">
        <v>1453.4</v>
      </c>
      <c r="I360" s="1" t="str">
        <f aca="false">E360&amp;"|"&amp;D360&amp;"|"&amp;B360&amp;"|"&amp;C360</f>
        <v>WASSU COCAL|POLO BASE|AL|ALAGOAS E SERGIPE</v>
      </c>
    </row>
    <row r="361" customFormat="false" ht="22.5" hidden="false" customHeight="true" outlineLevel="0" collapsed="false">
      <c r="A361" s="63" t="s">
        <v>3481</v>
      </c>
      <c r="B361" s="63" t="s">
        <v>243</v>
      </c>
      <c r="C361" s="63" t="s">
        <v>245</v>
      </c>
      <c r="D361" s="63" t="s">
        <v>158</v>
      </c>
      <c r="E361" s="38" t="s">
        <v>329</v>
      </c>
      <c r="F361" s="63" t="n">
        <v>49</v>
      </c>
      <c r="G361" s="64" t="n">
        <v>519104</v>
      </c>
      <c r="H361" s="63" t="n">
        <v>2900.69</v>
      </c>
      <c r="I361" s="1" t="str">
        <f aca="false">E361&amp;"|"&amp;D361&amp;"|"&amp;B361&amp;"|"&amp;C361</f>
        <v>XUCURU KARIRI|POLO BASE|AL|ALAGOAS E SERGIPE</v>
      </c>
    </row>
    <row r="362" customFormat="false" ht="22.5" hidden="false" customHeight="true" outlineLevel="0" collapsed="false">
      <c r="A362" s="63" t="s">
        <v>3481</v>
      </c>
      <c r="B362" s="63" t="s">
        <v>1325</v>
      </c>
      <c r="C362" s="63" t="s">
        <v>1327</v>
      </c>
      <c r="D362" s="63" t="s">
        <v>187</v>
      </c>
      <c r="E362" s="38" t="s">
        <v>1327</v>
      </c>
      <c r="F362" s="63" t="n">
        <v>19</v>
      </c>
      <c r="G362" s="64" t="n">
        <v>132234</v>
      </c>
      <c r="H362" s="63" t="n">
        <v>782.99</v>
      </c>
      <c r="I362" s="1" t="str">
        <f aca="false">E362&amp;"|"&amp;D362&amp;"|"&amp;B362&amp;"|"&amp;C362</f>
        <v>BAHIA|CASAI|BA|BAHIA</v>
      </c>
    </row>
    <row r="363" customFormat="false" ht="22.5" hidden="false" customHeight="true" outlineLevel="0" collapsed="false">
      <c r="A363" s="63" t="s">
        <v>3481</v>
      </c>
      <c r="B363" s="63" t="s">
        <v>1325</v>
      </c>
      <c r="C363" s="63" t="s">
        <v>1327</v>
      </c>
      <c r="D363" s="63" t="s">
        <v>158</v>
      </c>
      <c r="E363" s="38" t="s">
        <v>1332</v>
      </c>
      <c r="F363" s="63" t="n">
        <v>37</v>
      </c>
      <c r="G363" s="64" t="n">
        <v>357278</v>
      </c>
      <c r="H363" s="63" t="n">
        <v>2015.715</v>
      </c>
      <c r="I363" s="1" t="str">
        <f aca="false">E363&amp;"|"&amp;D363&amp;"|"&amp;B363&amp;"|"&amp;C363</f>
        <v>EUCLIDES DA CUNHA|POLO BASE|BA|BAHIA</v>
      </c>
    </row>
    <row r="364" customFormat="false" ht="22.5" hidden="false" customHeight="true" outlineLevel="0" collapsed="false">
      <c r="A364" s="63" t="s">
        <v>3481</v>
      </c>
      <c r="B364" s="63" t="s">
        <v>1325</v>
      </c>
      <c r="C364" s="63" t="s">
        <v>1327</v>
      </c>
      <c r="D364" s="63" t="s">
        <v>158</v>
      </c>
      <c r="E364" s="38" t="s">
        <v>1341</v>
      </c>
      <c r="F364" s="63" t="n">
        <v>38</v>
      </c>
      <c r="G364" s="64" t="n">
        <v>364237</v>
      </c>
      <c r="H364" s="63" t="n">
        <v>2056.925</v>
      </c>
      <c r="I364" s="1" t="str">
        <f aca="false">E364&amp;"|"&amp;D364&amp;"|"&amp;B364&amp;"|"&amp;C364</f>
        <v>IBOTIRAMA|POLO BASE|BA|BAHIA</v>
      </c>
    </row>
    <row r="365" customFormat="false" ht="22.5" hidden="false" customHeight="true" outlineLevel="0" collapsed="false">
      <c r="A365" s="63" t="s">
        <v>3481</v>
      </c>
      <c r="B365" s="63" t="s">
        <v>1325</v>
      </c>
      <c r="C365" s="63" t="s">
        <v>1327</v>
      </c>
      <c r="D365" s="63" t="s">
        <v>158</v>
      </c>
      <c r="E365" s="38" t="s">
        <v>1346</v>
      </c>
      <c r="F365" s="63" t="n">
        <v>80</v>
      </c>
      <c r="G365" s="64" t="n">
        <v>816816</v>
      </c>
      <c r="H365" s="63" t="n">
        <v>4581.005</v>
      </c>
      <c r="I365" s="1" t="str">
        <f aca="false">E365&amp;"|"&amp;D365&amp;"|"&amp;B365&amp;"|"&amp;C365</f>
        <v>ILHÉUS|POLO BASE|BA|BAHIA</v>
      </c>
    </row>
    <row r="366" customFormat="false" ht="22.5" hidden="false" customHeight="true" outlineLevel="0" collapsed="false">
      <c r="A366" s="63" t="s">
        <v>3481</v>
      </c>
      <c r="B366" s="63" t="s">
        <v>1325</v>
      </c>
      <c r="C366" s="63" t="s">
        <v>1327</v>
      </c>
      <c r="D366" s="63" t="s">
        <v>158</v>
      </c>
      <c r="E366" s="38" t="s">
        <v>1351</v>
      </c>
      <c r="F366" s="63" t="n">
        <v>56</v>
      </c>
      <c r="G366" s="64" t="n">
        <v>566467</v>
      </c>
      <c r="H366" s="63" t="n">
        <v>3182.725</v>
      </c>
      <c r="I366" s="1" t="str">
        <f aca="false">E366&amp;"|"&amp;D366&amp;"|"&amp;B366&amp;"|"&amp;C366</f>
        <v>ITAMARAJU|POLO BASE|BA|BAHIA</v>
      </c>
    </row>
    <row r="367" customFormat="false" ht="22.5" hidden="false" customHeight="true" outlineLevel="0" collapsed="false">
      <c r="A367" s="63" t="s">
        <v>3481</v>
      </c>
      <c r="B367" s="63" t="s">
        <v>1325</v>
      </c>
      <c r="C367" s="63" t="s">
        <v>1327</v>
      </c>
      <c r="D367" s="63" t="s">
        <v>158</v>
      </c>
      <c r="E367" s="38" t="s">
        <v>1356</v>
      </c>
      <c r="F367" s="63" t="n">
        <v>40</v>
      </c>
      <c r="G367" s="64" t="n">
        <v>401688</v>
      </c>
      <c r="H367" s="63" t="n">
        <v>2258.945</v>
      </c>
      <c r="I367" s="1" t="str">
        <f aca="false">E367&amp;"|"&amp;D367&amp;"|"&amp;B367&amp;"|"&amp;C367</f>
        <v>JUAZEIRO|POLO BASE|BA|BAHIA</v>
      </c>
    </row>
    <row r="368" customFormat="false" ht="22.5" hidden="false" customHeight="true" outlineLevel="0" collapsed="false">
      <c r="A368" s="63" t="s">
        <v>3481</v>
      </c>
      <c r="B368" s="63" t="s">
        <v>1325</v>
      </c>
      <c r="C368" s="63" t="s">
        <v>1327</v>
      </c>
      <c r="D368" s="63" t="s">
        <v>158</v>
      </c>
      <c r="E368" s="38" t="s">
        <v>1361</v>
      </c>
      <c r="F368" s="63" t="n">
        <v>58</v>
      </c>
      <c r="G368" s="64" t="n">
        <v>580386</v>
      </c>
      <c r="H368" s="63" t="n">
        <v>3265.145</v>
      </c>
      <c r="I368" s="1" t="str">
        <f aca="false">E368&amp;"|"&amp;D368&amp;"|"&amp;B368&amp;"|"&amp;C368</f>
        <v>PAU BRASIL|POLO BASE|BA|BAHIA</v>
      </c>
    </row>
    <row r="369" customFormat="false" ht="22.5" hidden="false" customHeight="true" outlineLevel="0" collapsed="false">
      <c r="A369" s="63" t="s">
        <v>3481</v>
      </c>
      <c r="B369" s="63" t="s">
        <v>1325</v>
      </c>
      <c r="C369" s="63" t="s">
        <v>1327</v>
      </c>
      <c r="D369" s="63" t="s">
        <v>158</v>
      </c>
      <c r="E369" s="38" t="s">
        <v>1366</v>
      </c>
      <c r="F369" s="63" t="n">
        <v>57</v>
      </c>
      <c r="G369" s="64" t="n">
        <v>573639</v>
      </c>
      <c r="H369" s="63" t="n">
        <v>3221.855</v>
      </c>
      <c r="I369" s="1" t="str">
        <f aca="false">E369&amp;"|"&amp;D369&amp;"|"&amp;B369&amp;"|"&amp;C369</f>
        <v>PAULO AFONSO|POLO BASE|BA|BAHIA</v>
      </c>
    </row>
    <row r="370" customFormat="false" ht="22.5" hidden="false" customHeight="true" outlineLevel="0" collapsed="false">
      <c r="A370" s="63" t="s">
        <v>3481</v>
      </c>
      <c r="B370" s="63" t="s">
        <v>1325</v>
      </c>
      <c r="C370" s="63" t="s">
        <v>1327</v>
      </c>
      <c r="D370" s="63" t="s">
        <v>158</v>
      </c>
      <c r="E370" s="38" t="s">
        <v>1371</v>
      </c>
      <c r="F370" s="63" t="n">
        <v>103</v>
      </c>
      <c r="G370" s="64" t="n">
        <v>1000420</v>
      </c>
      <c r="H370" s="63" t="n">
        <v>5648.435</v>
      </c>
      <c r="I370" s="1" t="str">
        <f aca="false">E370&amp;"|"&amp;D370&amp;"|"&amp;B370&amp;"|"&amp;C370</f>
        <v>PORTO SEGURO|POLO BASE|BA|BAHIA</v>
      </c>
    </row>
    <row r="371" customFormat="false" ht="22.5" hidden="false" customHeight="true" outlineLevel="0" collapsed="false">
      <c r="A371" s="63" t="s">
        <v>3481</v>
      </c>
      <c r="B371" s="63" t="s">
        <v>1325</v>
      </c>
      <c r="C371" s="63" t="s">
        <v>1327</v>
      </c>
      <c r="D371" s="63" t="s">
        <v>158</v>
      </c>
      <c r="E371" s="38" t="s">
        <v>1376</v>
      </c>
      <c r="F371" s="63" t="n">
        <v>46</v>
      </c>
      <c r="G371" s="64" t="n">
        <v>485211</v>
      </c>
      <c r="H371" s="63" t="n">
        <v>2709.785</v>
      </c>
      <c r="I371" s="1" t="str">
        <f aca="false">E371&amp;"|"&amp;D371&amp;"|"&amp;B371&amp;"|"&amp;C371</f>
        <v>RIBEIRA DO POMBAL|POLO BASE|BA|BAHIA</v>
      </c>
    </row>
    <row r="372" customFormat="false" ht="22.5" hidden="false" customHeight="true" outlineLevel="0" collapsed="false">
      <c r="A372" s="63" t="s">
        <v>3481</v>
      </c>
      <c r="B372" s="63" t="s">
        <v>1325</v>
      </c>
      <c r="C372" s="63" t="s">
        <v>1327</v>
      </c>
      <c r="D372" s="63" t="s">
        <v>136</v>
      </c>
      <c r="E372" s="38" t="s">
        <v>1326</v>
      </c>
      <c r="F372" s="63" t="n">
        <v>31</v>
      </c>
      <c r="G372" s="64" t="n">
        <v>252094</v>
      </c>
      <c r="H372" s="63" t="n">
        <v>1455.35</v>
      </c>
      <c r="I372" s="1" t="str">
        <f aca="false">E372&amp;"|"&amp;D372&amp;"|"&amp;B372&amp;"|"&amp;C372</f>
        <v>SALVADOR|DSEI|BA|BAHIA</v>
      </c>
    </row>
    <row r="373" customFormat="false" ht="22.5" hidden="false" customHeight="true" outlineLevel="0" collapsed="false">
      <c r="A373" s="63" t="s">
        <v>3481</v>
      </c>
      <c r="B373" s="63" t="s">
        <v>1385</v>
      </c>
      <c r="C373" s="63" t="s">
        <v>1387</v>
      </c>
      <c r="D373" s="63" t="s">
        <v>158</v>
      </c>
      <c r="E373" s="38" t="s">
        <v>1388</v>
      </c>
      <c r="F373" s="63" t="n">
        <v>23</v>
      </c>
      <c r="G373" s="64" t="n">
        <v>213497</v>
      </c>
      <c r="H373" s="63" t="n">
        <v>1212.25</v>
      </c>
      <c r="I373" s="1" t="str">
        <f aca="false">E373&amp;"|"&amp;D373&amp;"|"&amp;B373&amp;"|"&amp;C373</f>
        <v>ANACÉ|POLO BASE|CE|CEARÁ</v>
      </c>
    </row>
    <row r="374" customFormat="false" ht="22.5" hidden="false" customHeight="true" outlineLevel="0" collapsed="false">
      <c r="A374" s="63" t="s">
        <v>3481</v>
      </c>
      <c r="B374" s="63" t="s">
        <v>1385</v>
      </c>
      <c r="C374" s="63" t="s">
        <v>1387</v>
      </c>
      <c r="D374" s="63" t="s">
        <v>158</v>
      </c>
      <c r="E374" s="38" t="s">
        <v>1394</v>
      </c>
      <c r="F374" s="63" t="n">
        <v>7</v>
      </c>
      <c r="G374" s="64" t="n">
        <v>54654</v>
      </c>
      <c r="H374" s="63" t="n">
        <v>317.85</v>
      </c>
      <c r="I374" s="1" t="str">
        <f aca="false">E374&amp;"|"&amp;D374&amp;"|"&amp;B374&amp;"|"&amp;C374</f>
        <v>AQUIRAZ|POLO BASE|CE|CEARÁ</v>
      </c>
    </row>
    <row r="375" customFormat="false" ht="22.5" hidden="false" customHeight="true" outlineLevel="0" collapsed="false">
      <c r="A375" s="63" t="s">
        <v>3481</v>
      </c>
      <c r="B375" s="63" t="s">
        <v>1385</v>
      </c>
      <c r="C375" s="63" t="s">
        <v>1387</v>
      </c>
      <c r="D375" s="63" t="s">
        <v>158</v>
      </c>
      <c r="E375" s="38" t="s">
        <v>1400</v>
      </c>
      <c r="F375" s="63" t="n">
        <v>14</v>
      </c>
      <c r="G375" s="64" t="n">
        <v>150860</v>
      </c>
      <c r="H375" s="63" t="n">
        <v>841.36</v>
      </c>
      <c r="I375" s="1" t="str">
        <f aca="false">E375&amp;"|"&amp;D375&amp;"|"&amp;B375&amp;"|"&amp;C375</f>
        <v>ARATUBA|POLO BASE|CE|CEARÁ</v>
      </c>
    </row>
    <row r="376" customFormat="false" ht="22.5" hidden="false" customHeight="true" outlineLevel="0" collapsed="false">
      <c r="A376" s="63" t="s">
        <v>3481</v>
      </c>
      <c r="B376" s="63" t="s">
        <v>1385</v>
      </c>
      <c r="C376" s="63" t="s">
        <v>1387</v>
      </c>
      <c r="D376" s="63" t="s">
        <v>158</v>
      </c>
      <c r="E376" s="38" t="s">
        <v>1406</v>
      </c>
      <c r="F376" s="63" t="n">
        <v>46</v>
      </c>
      <c r="G376" s="64" t="n">
        <v>480417</v>
      </c>
      <c r="H376" s="63" t="n">
        <v>2688.92</v>
      </c>
      <c r="I376" s="1" t="str">
        <f aca="false">E376&amp;"|"&amp;D376&amp;"|"&amp;B376&amp;"|"&amp;C376</f>
        <v>CRATEÚS|POLO BASE|CE|CEARÁ</v>
      </c>
    </row>
    <row r="377" customFormat="false" ht="22.5" hidden="false" customHeight="true" outlineLevel="0" collapsed="false">
      <c r="A377" s="63" t="s">
        <v>3481</v>
      </c>
      <c r="B377" s="63" t="s">
        <v>1385</v>
      </c>
      <c r="C377" s="63" t="s">
        <v>1387</v>
      </c>
      <c r="D377" s="63" t="s">
        <v>187</v>
      </c>
      <c r="E377" s="38" t="s">
        <v>1412</v>
      </c>
      <c r="F377" s="63" t="n">
        <v>13</v>
      </c>
      <c r="G377" s="64" t="n">
        <v>90476</v>
      </c>
      <c r="H377" s="63" t="n">
        <v>535.73</v>
      </c>
      <c r="I377" s="1" t="str">
        <f aca="false">E377&amp;"|"&amp;D377&amp;"|"&amp;B377&amp;"|"&amp;C377</f>
        <v>FORTALEZA|CASAI|CE|CEARÁ</v>
      </c>
    </row>
    <row r="378" customFormat="false" ht="22.5" hidden="false" customHeight="true" outlineLevel="0" collapsed="false">
      <c r="A378" s="63" t="s">
        <v>3481</v>
      </c>
      <c r="B378" s="63" t="s">
        <v>1385</v>
      </c>
      <c r="C378" s="63" t="s">
        <v>1387</v>
      </c>
      <c r="D378" s="63" t="s">
        <v>136</v>
      </c>
      <c r="E378" s="38" t="s">
        <v>1412</v>
      </c>
      <c r="F378" s="63" t="n">
        <v>35</v>
      </c>
      <c r="G378" s="64" t="n">
        <v>282946</v>
      </c>
      <c r="H378" s="63" t="n">
        <v>1638.78</v>
      </c>
      <c r="I378" s="1" t="str">
        <f aca="false">E378&amp;"|"&amp;D378&amp;"|"&amp;B378&amp;"|"&amp;C378</f>
        <v>FORTALEZA|DSEI|CE|CEARÁ</v>
      </c>
    </row>
    <row r="379" customFormat="false" ht="22.5" hidden="false" customHeight="true" outlineLevel="0" collapsed="false">
      <c r="A379" s="63" t="s">
        <v>3481</v>
      </c>
      <c r="B379" s="63" t="s">
        <v>1385</v>
      </c>
      <c r="C379" s="63" t="s">
        <v>1387</v>
      </c>
      <c r="D379" s="63" t="s">
        <v>158</v>
      </c>
      <c r="E379" s="38" t="s">
        <v>1422</v>
      </c>
      <c r="F379" s="63" t="n">
        <v>52</v>
      </c>
      <c r="G379" s="64" t="n">
        <v>532905</v>
      </c>
      <c r="H379" s="63" t="n">
        <v>2986.425</v>
      </c>
      <c r="I379" s="1" t="str">
        <f aca="false">E379&amp;"|"&amp;D379&amp;"|"&amp;B379&amp;"|"&amp;C379</f>
        <v>ITAREMA|POLO BASE|CE|CEARÁ</v>
      </c>
    </row>
    <row r="380" customFormat="false" ht="22.5" hidden="false" customHeight="true" outlineLevel="0" collapsed="false">
      <c r="A380" s="63" t="s">
        <v>3481</v>
      </c>
      <c r="B380" s="63" t="s">
        <v>1385</v>
      </c>
      <c r="C380" s="63" t="s">
        <v>1387</v>
      </c>
      <c r="D380" s="63" t="s">
        <v>158</v>
      </c>
      <c r="E380" s="38" t="s">
        <v>1428</v>
      </c>
      <c r="F380" s="63" t="n">
        <v>35</v>
      </c>
      <c r="G380" s="64" t="n">
        <v>325550</v>
      </c>
      <c r="H380" s="63" t="n">
        <v>1845.155</v>
      </c>
      <c r="I380" s="1" t="str">
        <f aca="false">E380&amp;"|"&amp;D380&amp;"|"&amp;B380&amp;"|"&amp;C380</f>
        <v>MARACANAÚ|POLO BASE|CE|CEARÁ</v>
      </c>
    </row>
    <row r="381" customFormat="false" ht="22.5" hidden="false" customHeight="true" outlineLevel="0" collapsed="false">
      <c r="A381" s="63" t="s">
        <v>3481</v>
      </c>
      <c r="B381" s="63" t="s">
        <v>1385</v>
      </c>
      <c r="C381" s="63" t="s">
        <v>1387</v>
      </c>
      <c r="D381" s="63" t="s">
        <v>158</v>
      </c>
      <c r="E381" s="38" t="s">
        <v>1434</v>
      </c>
      <c r="F381" s="63" t="n">
        <v>67</v>
      </c>
      <c r="G381" s="64" t="n">
        <v>751227</v>
      </c>
      <c r="H381" s="63" t="n">
        <v>4171.31</v>
      </c>
      <c r="I381" s="1" t="str">
        <f aca="false">E381&amp;"|"&amp;D381&amp;"|"&amp;B381&amp;"|"&amp;C381</f>
        <v>MONSENHOR TABOSA|POLO BASE|CE|CEARÁ</v>
      </c>
    </row>
    <row r="382" customFormat="false" ht="22.5" hidden="false" customHeight="true" outlineLevel="0" collapsed="false">
      <c r="A382" s="63" t="s">
        <v>3481</v>
      </c>
      <c r="B382" s="63" t="s">
        <v>1385</v>
      </c>
      <c r="C382" s="63" t="s">
        <v>1387</v>
      </c>
      <c r="D382" s="63" t="s">
        <v>158</v>
      </c>
      <c r="E382" s="38" t="s">
        <v>1440</v>
      </c>
      <c r="F382" s="63" t="n">
        <v>11</v>
      </c>
      <c r="G382" s="64" t="n">
        <v>118108</v>
      </c>
      <c r="H382" s="63" t="n">
        <v>658.97</v>
      </c>
      <c r="I382" s="1" t="str">
        <f aca="false">E382&amp;"|"&amp;D382&amp;"|"&amp;B382&amp;"|"&amp;C382</f>
        <v>PORANGA|POLO BASE|CE|CEARÁ</v>
      </c>
    </row>
    <row r="383" customFormat="false" ht="22.5" hidden="false" customHeight="true" outlineLevel="0" collapsed="false">
      <c r="A383" s="63" t="s">
        <v>3481</v>
      </c>
      <c r="B383" s="63" t="s">
        <v>1385</v>
      </c>
      <c r="C383" s="63" t="s">
        <v>1387</v>
      </c>
      <c r="D383" s="63" t="s">
        <v>158</v>
      </c>
      <c r="E383" s="38" t="s">
        <v>1446</v>
      </c>
      <c r="F383" s="63" t="n">
        <v>73</v>
      </c>
      <c r="G383" s="64" t="n">
        <v>696866</v>
      </c>
      <c r="H383" s="63" t="n">
        <v>3939.975</v>
      </c>
      <c r="I383" s="1" t="str">
        <f aca="false">E383&amp;"|"&amp;D383&amp;"|"&amp;B383&amp;"|"&amp;C383</f>
        <v>POTYRÔ TAPEBA/CAUCAIA|POLO BASE|CE|CEARÁ</v>
      </c>
    </row>
    <row r="384" customFormat="false" ht="22.5" hidden="false" customHeight="true" outlineLevel="0" collapsed="false">
      <c r="A384" s="63" t="s">
        <v>3481</v>
      </c>
      <c r="B384" s="63" t="s">
        <v>1385</v>
      </c>
      <c r="C384" s="63" t="s">
        <v>1387</v>
      </c>
      <c r="D384" s="63" t="s">
        <v>158</v>
      </c>
      <c r="E384" s="38" t="s">
        <v>1452</v>
      </c>
      <c r="F384" s="63" t="n">
        <v>9</v>
      </c>
      <c r="G384" s="64" t="n">
        <v>80445</v>
      </c>
      <c r="H384" s="63" t="n">
        <v>459.03</v>
      </c>
      <c r="I384" s="1" t="str">
        <f aca="false">E384&amp;"|"&amp;D384&amp;"|"&amp;B384&amp;"|"&amp;C384</f>
        <v>SÃO BENEDITO|POLO BASE|CE|CEARÁ</v>
      </c>
    </row>
    <row r="385" customFormat="false" ht="22.5" hidden="false" customHeight="true" outlineLevel="0" collapsed="false">
      <c r="A385" s="63" t="s">
        <v>3481</v>
      </c>
      <c r="B385" s="63" t="s">
        <v>1532</v>
      </c>
      <c r="C385" s="63" t="s">
        <v>1534</v>
      </c>
      <c r="D385" s="63" t="s">
        <v>158</v>
      </c>
      <c r="E385" s="38" t="s">
        <v>1535</v>
      </c>
      <c r="F385" s="63" t="n">
        <v>150</v>
      </c>
      <c r="G385" s="64" t="n">
        <v>1606730</v>
      </c>
      <c r="H385" s="63" t="n">
        <v>8964.085</v>
      </c>
      <c r="I385" s="1" t="str">
        <f aca="false">E385&amp;"|"&amp;D385&amp;"|"&amp;B385&amp;"|"&amp;C385</f>
        <v>AMARANTE|POLO BASE|MA|MARANHÃO</v>
      </c>
    </row>
    <row r="386" customFormat="false" ht="22.5" hidden="false" customHeight="true" outlineLevel="0" collapsed="false">
      <c r="A386" s="63" t="s">
        <v>3481</v>
      </c>
      <c r="B386" s="63" t="s">
        <v>1532</v>
      </c>
      <c r="C386" s="63" t="s">
        <v>1534</v>
      </c>
      <c r="D386" s="63" t="s">
        <v>158</v>
      </c>
      <c r="E386" s="38" t="s">
        <v>1540</v>
      </c>
      <c r="F386" s="63" t="n">
        <v>82</v>
      </c>
      <c r="G386" s="64" t="n">
        <v>885302</v>
      </c>
      <c r="H386" s="63" t="n">
        <v>4936.36</v>
      </c>
      <c r="I386" s="1" t="str">
        <f aca="false">E386&amp;"|"&amp;D386&amp;"|"&amp;B386&amp;"|"&amp;C386</f>
        <v>ARAME|POLO BASE|MA|MARANHÃO</v>
      </c>
    </row>
    <row r="387" customFormat="false" ht="22.5" hidden="false" customHeight="true" outlineLevel="0" collapsed="false">
      <c r="A387" s="63" t="s">
        <v>3481</v>
      </c>
      <c r="B387" s="63" t="s">
        <v>1532</v>
      </c>
      <c r="C387" s="63" t="s">
        <v>1534</v>
      </c>
      <c r="D387" s="63" t="s">
        <v>158</v>
      </c>
      <c r="E387" s="38" t="s">
        <v>1545</v>
      </c>
      <c r="F387" s="63" t="n">
        <v>212</v>
      </c>
      <c r="G387" s="64" t="n">
        <v>2174758</v>
      </c>
      <c r="H387" s="63" t="n">
        <v>12194.845</v>
      </c>
      <c r="I387" s="1" t="str">
        <f aca="false">E387&amp;"|"&amp;D387&amp;"|"&amp;B387&amp;"|"&amp;C387</f>
        <v>BARRA DO CORDA|POLO BASE|MA|MARANHÃO</v>
      </c>
    </row>
    <row r="388" customFormat="false" ht="22.5" hidden="false" customHeight="true" outlineLevel="0" collapsed="false">
      <c r="A388" s="63" t="s">
        <v>3481</v>
      </c>
      <c r="B388" s="63" t="s">
        <v>1532</v>
      </c>
      <c r="C388" s="63" t="s">
        <v>1534</v>
      </c>
      <c r="D388" s="63" t="s">
        <v>158</v>
      </c>
      <c r="E388" s="38" t="s">
        <v>1550</v>
      </c>
      <c r="F388" s="63" t="n">
        <v>128</v>
      </c>
      <c r="G388" s="64" t="n">
        <v>1324167</v>
      </c>
      <c r="H388" s="63" t="n">
        <v>7419.62</v>
      </c>
      <c r="I388" s="1" t="str">
        <f aca="false">E388&amp;"|"&amp;D388&amp;"|"&amp;B388&amp;"|"&amp;C388</f>
        <v>GRAJAÚ|POLO BASE|MA|MARANHÃO</v>
      </c>
    </row>
    <row r="389" customFormat="false" ht="22.5" hidden="false" customHeight="true" outlineLevel="0" collapsed="false">
      <c r="A389" s="63" t="s">
        <v>3481</v>
      </c>
      <c r="B389" s="63" t="s">
        <v>1532</v>
      </c>
      <c r="C389" s="63" t="s">
        <v>1534</v>
      </c>
      <c r="D389" s="63" t="s">
        <v>187</v>
      </c>
      <c r="E389" s="38" t="s">
        <v>1555</v>
      </c>
      <c r="F389" s="63" t="n">
        <v>16</v>
      </c>
      <c r="G389" s="64" t="n">
        <v>111355</v>
      </c>
      <c r="H389" s="63" t="n">
        <v>659.36</v>
      </c>
      <c r="I389" s="1" t="str">
        <f aca="false">E389&amp;"|"&amp;D389&amp;"|"&amp;B389&amp;"|"&amp;C389</f>
        <v>IMPERATRIZ|CASAI|MA|MARANHÃO</v>
      </c>
    </row>
    <row r="390" customFormat="false" ht="22.5" hidden="false" customHeight="true" outlineLevel="0" collapsed="false">
      <c r="A390" s="63" t="s">
        <v>3481</v>
      </c>
      <c r="B390" s="63" t="s">
        <v>1532</v>
      </c>
      <c r="C390" s="63" t="s">
        <v>1534</v>
      </c>
      <c r="D390" s="63" t="s">
        <v>158</v>
      </c>
      <c r="E390" s="38" t="s">
        <v>1561</v>
      </c>
      <c r="F390" s="63" t="n">
        <v>49</v>
      </c>
      <c r="G390" s="64" t="n">
        <v>483488</v>
      </c>
      <c r="H390" s="63" t="n">
        <v>2724.41</v>
      </c>
      <c r="I390" s="1" t="str">
        <f aca="false">E390&amp;"|"&amp;D390&amp;"|"&amp;B390&amp;"|"&amp;C390</f>
        <v>SANTA INÊS|POLO BASE|MA|MARANHÃO</v>
      </c>
    </row>
    <row r="391" customFormat="false" ht="22.5" hidden="false" customHeight="true" outlineLevel="0" collapsed="false">
      <c r="A391" s="63" t="s">
        <v>3481</v>
      </c>
      <c r="B391" s="63" t="s">
        <v>1532</v>
      </c>
      <c r="C391" s="63" t="s">
        <v>1534</v>
      </c>
      <c r="D391" s="63" t="s">
        <v>187</v>
      </c>
      <c r="E391" s="38" t="s">
        <v>1058</v>
      </c>
      <c r="F391" s="63" t="n">
        <v>17</v>
      </c>
      <c r="G391" s="64" t="n">
        <v>118315</v>
      </c>
      <c r="H391" s="63" t="n">
        <v>700.57</v>
      </c>
      <c r="I391" s="1" t="str">
        <f aca="false">E391&amp;"|"&amp;D391&amp;"|"&amp;B391&amp;"|"&amp;C391</f>
        <v>SÃO LUIS|CASAI|MA|MARANHÃO</v>
      </c>
    </row>
    <row r="392" customFormat="false" ht="22.5" hidden="false" customHeight="true" outlineLevel="0" collapsed="false">
      <c r="A392" s="63" t="s">
        <v>3481</v>
      </c>
      <c r="B392" s="63" t="s">
        <v>1532</v>
      </c>
      <c r="C392" s="63" t="s">
        <v>1534</v>
      </c>
      <c r="D392" s="63" t="s">
        <v>136</v>
      </c>
      <c r="E392" s="38" t="s">
        <v>1566</v>
      </c>
      <c r="F392" s="63" t="n">
        <v>28</v>
      </c>
      <c r="G392" s="64" t="n">
        <v>228505</v>
      </c>
      <c r="H392" s="63" t="n">
        <v>1318.85</v>
      </c>
      <c r="I392" s="1" t="str">
        <f aca="false">E392&amp;"|"&amp;D392&amp;"|"&amp;B392&amp;"|"&amp;C392</f>
        <v>SÃO LUÍS|DSEI|MA|MARANHÃO</v>
      </c>
    </row>
    <row r="393" customFormat="false" ht="22.5" hidden="false" customHeight="true" outlineLevel="0" collapsed="false">
      <c r="A393" s="63" t="s">
        <v>3481</v>
      </c>
      <c r="B393" s="63" t="s">
        <v>1532</v>
      </c>
      <c r="C393" s="63" t="s">
        <v>1534</v>
      </c>
      <c r="D393" s="63" t="s">
        <v>158</v>
      </c>
      <c r="E393" s="38" t="s">
        <v>1576</v>
      </c>
      <c r="F393" s="63" t="n">
        <v>32</v>
      </c>
      <c r="G393" s="64" t="n">
        <v>311750</v>
      </c>
      <c r="H393" s="63" t="n">
        <v>1759.42</v>
      </c>
      <c r="I393" s="1" t="str">
        <f aca="false">E393&amp;"|"&amp;D393&amp;"|"&amp;B393&amp;"|"&amp;C393</f>
        <v>ZÉ DOCA|POLO BASE|MA|MARANHÃO</v>
      </c>
    </row>
    <row r="394" customFormat="false" ht="22.5" hidden="false" customHeight="true" outlineLevel="0" collapsed="false">
      <c r="A394" s="63" t="s">
        <v>3481</v>
      </c>
      <c r="B394" s="63" t="s">
        <v>2422</v>
      </c>
      <c r="C394" s="63" t="s">
        <v>2424</v>
      </c>
      <c r="D394" s="63" t="s">
        <v>158</v>
      </c>
      <c r="E394" s="38" t="s">
        <v>2423</v>
      </c>
      <c r="F394" s="63" t="n">
        <v>86</v>
      </c>
      <c r="G394" s="64" t="n">
        <v>858574</v>
      </c>
      <c r="H394" s="63" t="n">
        <v>4828.265</v>
      </c>
      <c r="I394" s="1" t="str">
        <f aca="false">E394&amp;"|"&amp;D394&amp;"|"&amp;B394&amp;"|"&amp;C394</f>
        <v>BAÍA DA TRAIÇÃO|POLO BASE|PB|POTIGUARA</v>
      </c>
    </row>
    <row r="395" customFormat="false" ht="22.5" hidden="false" customHeight="true" outlineLevel="0" collapsed="false">
      <c r="A395" s="63" t="s">
        <v>3481</v>
      </c>
      <c r="B395" s="63" t="s">
        <v>2422</v>
      </c>
      <c r="C395" s="63" t="s">
        <v>2424</v>
      </c>
      <c r="D395" s="63" t="s">
        <v>1239</v>
      </c>
      <c r="E395" s="38" t="s">
        <v>2430</v>
      </c>
      <c r="F395" s="63" t="n">
        <v>7</v>
      </c>
      <c r="G395" s="64" t="n">
        <v>78398</v>
      </c>
      <c r="H395" s="63" t="n">
        <v>435.37</v>
      </c>
      <c r="I395" s="1" t="str">
        <f aca="false">E395&amp;"|"&amp;D395&amp;"|"&amp;B395&amp;"|"&amp;C395</f>
        <v>CONDE|ALDEIA|PB|POTIGUARA</v>
      </c>
    </row>
    <row r="396" customFormat="false" ht="22.5" hidden="false" customHeight="true" outlineLevel="0" collapsed="false">
      <c r="A396" s="63" t="s">
        <v>3481</v>
      </c>
      <c r="B396" s="63" t="s">
        <v>2422</v>
      </c>
      <c r="C396" s="63" t="s">
        <v>2424</v>
      </c>
      <c r="D396" s="63" t="s">
        <v>136</v>
      </c>
      <c r="E396" s="38" t="s">
        <v>2434</v>
      </c>
      <c r="F396" s="63" t="n">
        <v>39</v>
      </c>
      <c r="G396" s="64" t="n">
        <v>310997</v>
      </c>
      <c r="H396" s="63" t="n">
        <v>1801.54</v>
      </c>
      <c r="I396" s="1" t="str">
        <f aca="false">E396&amp;"|"&amp;D396&amp;"|"&amp;B396&amp;"|"&amp;C396</f>
        <v>JOÃO PESSOA|DSEI|PB|POTIGUARA</v>
      </c>
    </row>
    <row r="397" customFormat="false" ht="22.5" hidden="false" customHeight="true" outlineLevel="0" collapsed="false">
      <c r="A397" s="63" t="s">
        <v>3481</v>
      </c>
      <c r="B397" s="63" t="s">
        <v>2422</v>
      </c>
      <c r="C397" s="63" t="s">
        <v>2424</v>
      </c>
      <c r="D397" s="63" t="s">
        <v>158</v>
      </c>
      <c r="E397" s="38" t="s">
        <v>2439</v>
      </c>
      <c r="F397" s="63" t="n">
        <v>84</v>
      </c>
      <c r="G397" s="64" t="n">
        <v>857669</v>
      </c>
      <c r="H397" s="63" t="n">
        <v>4813.12</v>
      </c>
      <c r="I397" s="1" t="str">
        <f aca="false">E397&amp;"|"&amp;D397&amp;"|"&amp;B397&amp;"|"&amp;C397</f>
        <v>MARCAÇÃO|POLO BASE|PB|POTIGUARA</v>
      </c>
    </row>
    <row r="398" customFormat="false" ht="22.5" hidden="false" customHeight="true" outlineLevel="0" collapsed="false">
      <c r="A398" s="63" t="s">
        <v>3481</v>
      </c>
      <c r="B398" s="63" t="s">
        <v>2422</v>
      </c>
      <c r="C398" s="63" t="s">
        <v>2424</v>
      </c>
      <c r="D398" s="63" t="s">
        <v>158</v>
      </c>
      <c r="E398" s="38" t="s">
        <v>2445</v>
      </c>
      <c r="F398" s="63" t="n">
        <v>43</v>
      </c>
      <c r="G398" s="64" t="n">
        <v>417986</v>
      </c>
      <c r="H398" s="63" t="n">
        <v>2359.63</v>
      </c>
      <c r="I398" s="1" t="str">
        <f aca="false">E398&amp;"|"&amp;D398&amp;"|"&amp;B398&amp;"|"&amp;C398</f>
        <v>RIO TINTO|POLO BASE|PB|POTIGUARA</v>
      </c>
    </row>
    <row r="399" customFormat="false" ht="22.5" hidden="false" customHeight="true" outlineLevel="0" collapsed="false">
      <c r="A399" s="63" t="s">
        <v>3481</v>
      </c>
      <c r="B399" s="63" t="s">
        <v>2450</v>
      </c>
      <c r="C399" s="63" t="s">
        <v>2452</v>
      </c>
      <c r="D399" s="63" t="s">
        <v>158</v>
      </c>
      <c r="E399" s="38" t="s">
        <v>2453</v>
      </c>
      <c r="F399" s="63" t="n">
        <v>52</v>
      </c>
      <c r="G399" s="64" t="n">
        <v>545919</v>
      </c>
      <c r="H399" s="63" t="n">
        <v>3053.7</v>
      </c>
      <c r="I399" s="1" t="str">
        <f aca="false">E399&amp;"|"&amp;D399&amp;"|"&amp;B399&amp;"|"&amp;C399</f>
        <v>ATIKUM|POLO BASE|PE|PERNAMBUCO</v>
      </c>
    </row>
    <row r="400" customFormat="false" ht="22.5" hidden="false" customHeight="true" outlineLevel="0" collapsed="false">
      <c r="A400" s="63" t="s">
        <v>3481</v>
      </c>
      <c r="B400" s="63" t="s">
        <v>2450</v>
      </c>
      <c r="C400" s="63" t="s">
        <v>2452</v>
      </c>
      <c r="D400" s="63" t="s">
        <v>543</v>
      </c>
      <c r="E400" s="38" t="s">
        <v>2460</v>
      </c>
      <c r="F400" s="63" t="n">
        <v>20</v>
      </c>
      <c r="G400" s="64" t="n">
        <v>204490</v>
      </c>
      <c r="H400" s="63" t="n">
        <v>1147.38</v>
      </c>
      <c r="I400" s="1" t="str">
        <f aca="false">E400&amp;"|"&amp;D400&amp;"|"&amp;B400&amp;"|"&amp;C400</f>
        <v>ATIKUM SALGUEIRO (MULUNGU)|SUBPOLO|PE|PERNAMBUCO</v>
      </c>
    </row>
    <row r="401" customFormat="false" ht="22.5" hidden="false" customHeight="true" outlineLevel="0" collapsed="false">
      <c r="A401" s="63" t="s">
        <v>3481</v>
      </c>
      <c r="B401" s="63" t="s">
        <v>2450</v>
      </c>
      <c r="C401" s="63" t="s">
        <v>2452</v>
      </c>
      <c r="D401" s="63" t="s">
        <v>158</v>
      </c>
      <c r="E401" s="38" t="s">
        <v>2467</v>
      </c>
      <c r="F401" s="63" t="n">
        <v>29</v>
      </c>
      <c r="G401" s="64" t="n">
        <v>290871</v>
      </c>
      <c r="H401" s="63" t="n">
        <v>1635.79</v>
      </c>
      <c r="I401" s="1" t="str">
        <f aca="false">E401&amp;"|"&amp;D401&amp;"|"&amp;B401&amp;"|"&amp;C401</f>
        <v>FULNI-Ô I|POLO BASE|PE|PERNAMBUCO</v>
      </c>
    </row>
    <row r="402" customFormat="false" ht="22.5" hidden="false" customHeight="true" outlineLevel="0" collapsed="false">
      <c r="A402" s="63" t="s">
        <v>3481</v>
      </c>
      <c r="B402" s="63" t="s">
        <v>2450</v>
      </c>
      <c r="C402" s="63" t="s">
        <v>2452</v>
      </c>
      <c r="D402" s="63" t="s">
        <v>543</v>
      </c>
      <c r="E402" s="38" t="s">
        <v>2473</v>
      </c>
      <c r="F402" s="63" t="n">
        <v>27</v>
      </c>
      <c r="G402" s="64" t="n">
        <v>300695</v>
      </c>
      <c r="H402" s="63" t="n">
        <v>1670.89</v>
      </c>
      <c r="I402" s="1" t="str">
        <f aca="false">E402&amp;"|"&amp;D402&amp;"|"&amp;B402&amp;"|"&amp;C402</f>
        <v>FULNI-Ô II|SUBPOLO|PE|PERNAMBUCO</v>
      </c>
    </row>
    <row r="403" customFormat="false" ht="22.5" hidden="false" customHeight="true" outlineLevel="0" collapsed="false">
      <c r="A403" s="63" t="s">
        <v>3481</v>
      </c>
      <c r="B403" s="63" t="s">
        <v>2450</v>
      </c>
      <c r="C403" s="63" t="s">
        <v>2452</v>
      </c>
      <c r="D403" s="63" t="s">
        <v>158</v>
      </c>
      <c r="E403" s="38" t="s">
        <v>2483</v>
      </c>
      <c r="F403" s="63" t="n">
        <v>36</v>
      </c>
      <c r="G403" s="64" t="n">
        <v>387076</v>
      </c>
      <c r="H403" s="63" t="n">
        <v>2159.3</v>
      </c>
      <c r="I403" s="1" t="str">
        <f aca="false">E403&amp;"|"&amp;D403&amp;"|"&amp;B403&amp;"|"&amp;C403</f>
        <v>KAMBIWÁ|POLO BASE|PE|PERNAMBUCO</v>
      </c>
    </row>
    <row r="404" customFormat="false" ht="22.5" hidden="false" customHeight="true" outlineLevel="0" collapsed="false">
      <c r="A404" s="63" t="s">
        <v>3481</v>
      </c>
      <c r="B404" s="63" t="s">
        <v>2450</v>
      </c>
      <c r="C404" s="63" t="s">
        <v>2452</v>
      </c>
      <c r="D404" s="63" t="s">
        <v>158</v>
      </c>
      <c r="E404" s="38" t="s">
        <v>2490</v>
      </c>
      <c r="F404" s="63" t="n">
        <v>25</v>
      </c>
      <c r="G404" s="64" t="n">
        <v>274904</v>
      </c>
      <c r="H404" s="63" t="n">
        <v>1529.71</v>
      </c>
      <c r="I404" s="1" t="str">
        <f aca="false">E404&amp;"|"&amp;D404&amp;"|"&amp;B404&amp;"|"&amp;C404</f>
        <v>KAMBIWÁ-TUXÁ|POLO BASE|PE|PERNAMBUCO</v>
      </c>
    </row>
    <row r="405" customFormat="false" ht="22.5" hidden="false" customHeight="true" outlineLevel="0" collapsed="false">
      <c r="A405" s="63" t="s">
        <v>3481</v>
      </c>
      <c r="B405" s="63" t="s">
        <v>2450</v>
      </c>
      <c r="C405" s="63" t="s">
        <v>2452</v>
      </c>
      <c r="D405" s="63" t="s">
        <v>158</v>
      </c>
      <c r="E405" s="38" t="s">
        <v>2497</v>
      </c>
      <c r="F405" s="63" t="n">
        <v>36</v>
      </c>
      <c r="G405" s="64" t="n">
        <v>404884</v>
      </c>
      <c r="H405" s="63" t="n">
        <v>2247.44</v>
      </c>
      <c r="I405" s="1" t="str">
        <f aca="false">E405&amp;"|"&amp;D405&amp;"|"&amp;B405&amp;"|"&amp;C405</f>
        <v>KAPINAWÁ|POLO BASE|PE|PERNAMBUCO</v>
      </c>
    </row>
    <row r="406" customFormat="false" ht="22.5" hidden="false" customHeight="true" outlineLevel="0" collapsed="false">
      <c r="A406" s="63" t="s">
        <v>3481</v>
      </c>
      <c r="B406" s="63" t="s">
        <v>2450</v>
      </c>
      <c r="C406" s="63" t="s">
        <v>2452</v>
      </c>
      <c r="D406" s="63" t="s">
        <v>158</v>
      </c>
      <c r="E406" s="38" t="s">
        <v>2504</v>
      </c>
      <c r="F406" s="63" t="n">
        <v>72</v>
      </c>
      <c r="G406" s="64" t="n">
        <v>753847</v>
      </c>
      <c r="H406" s="63" t="n">
        <v>4215.51</v>
      </c>
      <c r="I406" s="1" t="str">
        <f aca="false">E406&amp;"|"&amp;D406&amp;"|"&amp;B406&amp;"|"&amp;C406</f>
        <v>PANKARARU|POLO BASE|PE|PERNAMBUCO</v>
      </c>
    </row>
    <row r="407" customFormat="false" ht="22.5" hidden="false" customHeight="true" outlineLevel="0" collapsed="false">
      <c r="A407" s="63" t="s">
        <v>3481</v>
      </c>
      <c r="B407" s="63" t="s">
        <v>2450</v>
      </c>
      <c r="C407" s="63" t="s">
        <v>2452</v>
      </c>
      <c r="D407" s="63" t="s">
        <v>158</v>
      </c>
      <c r="E407" s="38" t="s">
        <v>2511</v>
      </c>
      <c r="F407" s="63" t="n">
        <v>23</v>
      </c>
      <c r="G407" s="64" t="n">
        <v>237241</v>
      </c>
      <c r="H407" s="63" t="n">
        <v>1329.77</v>
      </c>
      <c r="I407" s="1" t="str">
        <f aca="false">E407&amp;"|"&amp;D407&amp;"|"&amp;B407&amp;"|"&amp;C407</f>
        <v>PANKARARU ENTRE SERRAS|POLO BASE|PE|PERNAMBUCO</v>
      </c>
    </row>
    <row r="408" customFormat="false" ht="22.5" hidden="false" customHeight="true" outlineLevel="0" collapsed="false">
      <c r="A408" s="63" t="s">
        <v>3481</v>
      </c>
      <c r="B408" s="63" t="s">
        <v>2450</v>
      </c>
      <c r="C408" s="63" t="s">
        <v>2452</v>
      </c>
      <c r="D408" s="63" t="s">
        <v>158</v>
      </c>
      <c r="E408" s="38" t="s">
        <v>2517</v>
      </c>
      <c r="F408" s="63" t="n">
        <v>45</v>
      </c>
      <c r="G408" s="64" t="n">
        <v>479394</v>
      </c>
      <c r="H408" s="63" t="n">
        <v>2677.09</v>
      </c>
      <c r="I408" s="1" t="str">
        <f aca="false">E408&amp;"|"&amp;D408&amp;"|"&amp;B408&amp;"|"&amp;C408</f>
        <v>PANKARÁ|POLO BASE|PE|PERNAMBUCO</v>
      </c>
    </row>
    <row r="409" customFormat="false" ht="22.5" hidden="false" customHeight="true" outlineLevel="0" collapsed="false">
      <c r="A409" s="63" t="s">
        <v>3481</v>
      </c>
      <c r="B409" s="63" t="s">
        <v>2450</v>
      </c>
      <c r="C409" s="63" t="s">
        <v>2452</v>
      </c>
      <c r="D409" s="63" t="s">
        <v>543</v>
      </c>
      <c r="E409" s="38" t="s">
        <v>2517</v>
      </c>
      <c r="F409" s="63" t="n">
        <v>10</v>
      </c>
      <c r="G409" s="64" t="n">
        <v>105213</v>
      </c>
      <c r="H409" s="63" t="n">
        <v>588.38</v>
      </c>
      <c r="I409" s="1" t="str">
        <f aca="false">E409&amp;"|"&amp;D409&amp;"|"&amp;B409&amp;"|"&amp;C409</f>
        <v>PANKARÁ|SUBPOLO|PE|PERNAMBUCO</v>
      </c>
    </row>
    <row r="410" customFormat="false" ht="22.5" hidden="false" customHeight="true" outlineLevel="0" collapsed="false">
      <c r="A410" s="63" t="s">
        <v>3481</v>
      </c>
      <c r="B410" s="63" t="s">
        <v>2450</v>
      </c>
      <c r="C410" s="63" t="s">
        <v>2452</v>
      </c>
      <c r="D410" s="63" t="s">
        <v>187</v>
      </c>
      <c r="E410" s="38" t="s">
        <v>2530</v>
      </c>
      <c r="F410" s="63" t="n">
        <v>13</v>
      </c>
      <c r="G410" s="64" t="n">
        <v>90476</v>
      </c>
      <c r="H410" s="63" t="n">
        <v>535.73</v>
      </c>
      <c r="I410" s="1" t="str">
        <f aca="false">E410&amp;"|"&amp;D410&amp;"|"&amp;B410&amp;"|"&amp;C410</f>
        <v>PERNAMBUCO (CAMARAGIBE)|CASAI|PE|PERNAMBUCO</v>
      </c>
    </row>
    <row r="411" customFormat="false" ht="22.5" hidden="false" customHeight="true" outlineLevel="0" collapsed="false">
      <c r="A411" s="63" t="s">
        <v>3481</v>
      </c>
      <c r="B411" s="63" t="s">
        <v>2450</v>
      </c>
      <c r="C411" s="63" t="s">
        <v>2452</v>
      </c>
      <c r="D411" s="63" t="s">
        <v>158</v>
      </c>
      <c r="E411" s="38" t="s">
        <v>2537</v>
      </c>
      <c r="F411" s="63" t="n">
        <v>20</v>
      </c>
      <c r="G411" s="64" t="n">
        <v>204490</v>
      </c>
      <c r="H411" s="63" t="n">
        <v>1147.38</v>
      </c>
      <c r="I411" s="1" t="str">
        <f aca="false">E411&amp;"|"&amp;D411&amp;"|"&amp;B411&amp;"|"&amp;C411</f>
        <v>PIPIPAN|POLO BASE|PE|PERNAMBUCO</v>
      </c>
    </row>
    <row r="412" customFormat="false" ht="22.5" hidden="false" customHeight="true" outlineLevel="0" collapsed="false">
      <c r="A412" s="63" t="s">
        <v>3481</v>
      </c>
      <c r="B412" s="63" t="s">
        <v>2450</v>
      </c>
      <c r="C412" s="63" t="s">
        <v>2452</v>
      </c>
      <c r="D412" s="63" t="s">
        <v>136</v>
      </c>
      <c r="E412" s="38" t="s">
        <v>2529</v>
      </c>
      <c r="F412" s="63" t="n">
        <v>42</v>
      </c>
      <c r="G412" s="64" t="n">
        <v>352395</v>
      </c>
      <c r="H412" s="63" t="n">
        <v>2026.18</v>
      </c>
      <c r="I412" s="1" t="str">
        <f aca="false">E412&amp;"|"&amp;D412&amp;"|"&amp;B412&amp;"|"&amp;C412</f>
        <v>RECIFE|DSEI|PE|PERNAMBUCO</v>
      </c>
    </row>
    <row r="413" customFormat="false" ht="22.5" hidden="false" customHeight="true" outlineLevel="0" collapsed="false">
      <c r="A413" s="63" t="s">
        <v>3481</v>
      </c>
      <c r="B413" s="63" t="s">
        <v>2450</v>
      </c>
      <c r="C413" s="63" t="s">
        <v>2452</v>
      </c>
      <c r="D413" s="63" t="s">
        <v>1077</v>
      </c>
      <c r="E413" s="38" t="s">
        <v>2543</v>
      </c>
      <c r="F413" s="63" t="n">
        <v>10</v>
      </c>
      <c r="G413" s="64" t="n">
        <v>105213</v>
      </c>
      <c r="H413" s="63" t="n">
        <v>588.38</v>
      </c>
      <c r="I413" s="1" t="str">
        <f aca="false">E413&amp;"|"&amp;D413&amp;"|"&amp;B413&amp;"|"&amp;C413</f>
        <v>SERROTE DO DOS CAMPOS|UBSI|PE|PERNAMBUCO</v>
      </c>
    </row>
    <row r="414" customFormat="false" ht="22.5" hidden="false" customHeight="true" outlineLevel="0" collapsed="false">
      <c r="A414" s="63" t="s">
        <v>3481</v>
      </c>
      <c r="B414" s="63" t="s">
        <v>2450</v>
      </c>
      <c r="C414" s="63" t="s">
        <v>2452</v>
      </c>
      <c r="D414" s="63" t="s">
        <v>158</v>
      </c>
      <c r="E414" s="38" t="s">
        <v>2549</v>
      </c>
      <c r="F414" s="63" t="n">
        <v>46</v>
      </c>
      <c r="G414" s="64" t="n">
        <v>474481</v>
      </c>
      <c r="H414" s="63" t="n">
        <v>2659.54</v>
      </c>
      <c r="I414" s="1" t="str">
        <f aca="false">E414&amp;"|"&amp;D414&amp;"|"&amp;B414&amp;"|"&amp;C414</f>
        <v>TRUKÁ|POLO BASE|PE|PERNAMBUCO</v>
      </c>
    </row>
    <row r="415" customFormat="false" ht="22.5" hidden="false" customHeight="true" outlineLevel="0" collapsed="false">
      <c r="A415" s="63" t="s">
        <v>3481</v>
      </c>
      <c r="B415" s="63" t="s">
        <v>2450</v>
      </c>
      <c r="C415" s="63" t="s">
        <v>2452</v>
      </c>
      <c r="D415" s="63" t="s">
        <v>543</v>
      </c>
      <c r="E415" s="38" t="s">
        <v>2549</v>
      </c>
      <c r="F415" s="63" t="n">
        <v>8</v>
      </c>
      <c r="G415" s="64" t="n">
        <v>79421</v>
      </c>
      <c r="H415" s="63" t="n">
        <v>447.2</v>
      </c>
      <c r="I415" s="1" t="str">
        <f aca="false">E415&amp;"|"&amp;D415&amp;"|"&amp;B415&amp;"|"&amp;C415</f>
        <v>TRUKÁ|SUBPOLO|PE|PERNAMBUCO</v>
      </c>
    </row>
    <row r="416" customFormat="false" ht="22.5" hidden="false" customHeight="true" outlineLevel="0" collapsed="false">
      <c r="A416" s="63" t="s">
        <v>3481</v>
      </c>
      <c r="B416" s="63" t="s">
        <v>2450</v>
      </c>
      <c r="C416" s="63" t="s">
        <v>2452</v>
      </c>
      <c r="D416" s="63" t="s">
        <v>158</v>
      </c>
      <c r="E416" s="38" t="s">
        <v>2562</v>
      </c>
      <c r="F416" s="63" t="n">
        <v>15</v>
      </c>
      <c r="G416" s="64" t="n">
        <v>151883</v>
      </c>
      <c r="H416" s="63" t="n">
        <v>853.19</v>
      </c>
      <c r="I416" s="1" t="str">
        <f aca="false">E416&amp;"|"&amp;D416&amp;"|"&amp;B416&amp;"|"&amp;C416</f>
        <v>XUKURU DE CIMBRES|POLO BASE|PE|PERNAMBUCO</v>
      </c>
    </row>
    <row r="417" customFormat="false" ht="22.5" hidden="false" customHeight="true" outlineLevel="0" collapsed="false">
      <c r="A417" s="63" t="s">
        <v>3481</v>
      </c>
      <c r="B417" s="63" t="s">
        <v>2450</v>
      </c>
      <c r="C417" s="63" t="s">
        <v>2452</v>
      </c>
      <c r="D417" s="63" t="s">
        <v>158</v>
      </c>
      <c r="E417" s="38" t="s">
        <v>2568</v>
      </c>
      <c r="F417" s="63" t="n">
        <v>93</v>
      </c>
      <c r="G417" s="64" t="n">
        <v>1030593</v>
      </c>
      <c r="H417" s="63" t="n">
        <v>5727.28</v>
      </c>
      <c r="I417" s="1" t="str">
        <f aca="false">E417&amp;"|"&amp;D417&amp;"|"&amp;B417&amp;"|"&amp;C417</f>
        <v>XUKURU DO ORORUBÁ|POLO BASE|PE|PERNAMBUCO</v>
      </c>
    </row>
    <row r="418" customFormat="false" ht="22.5" hidden="false" customHeight="true" outlineLevel="0" collapsed="false">
      <c r="A418" s="63" t="s">
        <v>3481</v>
      </c>
      <c r="B418" s="63" t="s">
        <v>2574</v>
      </c>
      <c r="C418" s="63" t="s">
        <v>1387</v>
      </c>
      <c r="D418" s="63" t="s">
        <v>543</v>
      </c>
      <c r="E418" s="38" t="s">
        <v>2576</v>
      </c>
      <c r="F418" s="63" t="n">
        <v>10</v>
      </c>
      <c r="G418" s="64" t="n">
        <v>105213</v>
      </c>
      <c r="H418" s="63" t="n">
        <v>588.38</v>
      </c>
      <c r="I418" s="1" t="str">
        <f aca="false">E418&amp;"|"&amp;D418&amp;"|"&amp;B418&amp;"|"&amp;C418</f>
        <v>PIAUÍ ÁREA I|SUBPOLO|PI|CEARÁ</v>
      </c>
    </row>
    <row r="419" customFormat="false" ht="22.5" hidden="false" customHeight="true" outlineLevel="0" collapsed="false">
      <c r="A419" s="63" t="s">
        <v>3481</v>
      </c>
      <c r="B419" s="63" t="s">
        <v>2574</v>
      </c>
      <c r="C419" s="63" t="s">
        <v>1387</v>
      </c>
      <c r="D419" s="63" t="s">
        <v>1077</v>
      </c>
      <c r="E419" s="38" t="s">
        <v>2582</v>
      </c>
      <c r="F419" s="63" t="n">
        <v>8</v>
      </c>
      <c r="G419" s="64" t="n">
        <v>79421</v>
      </c>
      <c r="H419" s="63" t="n">
        <v>447.2</v>
      </c>
      <c r="I419" s="1" t="str">
        <f aca="false">E419&amp;"|"&amp;D419&amp;"|"&amp;B419&amp;"|"&amp;C419</f>
        <v>PIAUÍ ÁREA II|UBSI|PI|CEARÁ</v>
      </c>
    </row>
    <row r="420" customFormat="false" ht="22.5" hidden="false" customHeight="true" outlineLevel="0" collapsed="false">
      <c r="A420" s="63" t="s">
        <v>3481</v>
      </c>
      <c r="B420" s="63" t="s">
        <v>2574</v>
      </c>
      <c r="C420" s="63" t="s">
        <v>1387</v>
      </c>
      <c r="D420" s="63" t="s">
        <v>1077</v>
      </c>
      <c r="E420" s="38" t="s">
        <v>2589</v>
      </c>
      <c r="F420" s="63" t="n">
        <v>6</v>
      </c>
      <c r="G420" s="64" t="n">
        <v>53630</v>
      </c>
      <c r="H420" s="63" t="n">
        <v>306.02</v>
      </c>
      <c r="I420" s="1" t="str">
        <f aca="false">E420&amp;"|"&amp;D420&amp;"|"&amp;B420&amp;"|"&amp;C420</f>
        <v>PIAUÍ ÁREA III|UBSI|PI|CEARÁ</v>
      </c>
    </row>
    <row r="421" customFormat="false" ht="22.5" hidden="false" customHeight="true" outlineLevel="0" collapsed="false">
      <c r="A421" s="63" t="s">
        <v>3481</v>
      </c>
      <c r="B421" s="63" t="s">
        <v>2574</v>
      </c>
      <c r="C421" s="63" t="s">
        <v>1387</v>
      </c>
      <c r="D421" s="63" t="s">
        <v>1077</v>
      </c>
      <c r="E421" s="38" t="s">
        <v>2596</v>
      </c>
      <c r="F421" s="63" t="n">
        <v>7</v>
      </c>
      <c r="G421" s="64" t="n">
        <v>66526</v>
      </c>
      <c r="H421" s="63" t="n">
        <v>376.61</v>
      </c>
      <c r="I421" s="1" t="str">
        <f aca="false">E421&amp;"|"&amp;D421&amp;"|"&amp;B421&amp;"|"&amp;C421</f>
        <v>PIAUÍ ÁREA IV|UBSI|PI|CEARÁ</v>
      </c>
    </row>
    <row r="422" customFormat="false" ht="22.5" hidden="false" customHeight="true" outlineLevel="0" collapsed="false">
      <c r="A422" s="63" t="s">
        <v>3481</v>
      </c>
      <c r="B422" s="63" t="s">
        <v>2574</v>
      </c>
      <c r="C422" s="63" t="s">
        <v>1387</v>
      </c>
      <c r="D422" s="63" t="s">
        <v>543</v>
      </c>
      <c r="E422" s="38" t="s">
        <v>2600</v>
      </c>
      <c r="F422" s="63" t="n">
        <v>2</v>
      </c>
      <c r="G422" s="64" t="n">
        <v>13919</v>
      </c>
      <c r="H422" s="63" t="n">
        <v>82.42</v>
      </c>
      <c r="I422" s="1" t="str">
        <f aca="false">E422&amp;"|"&amp;D422&amp;"|"&amp;B422&amp;"|"&amp;C422</f>
        <v>TERESINA|SUBPOLO|PI|CEARÁ</v>
      </c>
    </row>
    <row r="423" customFormat="false" ht="22.5" hidden="false" customHeight="true" outlineLevel="0" collapsed="false">
      <c r="A423" s="63" t="s">
        <v>3481</v>
      </c>
      <c r="B423" s="63" t="s">
        <v>2574</v>
      </c>
      <c r="C423" s="63" t="s">
        <v>1534</v>
      </c>
      <c r="D423" s="63" t="s">
        <v>187</v>
      </c>
      <c r="E423" s="38" t="s">
        <v>2600</v>
      </c>
      <c r="F423" s="63" t="n">
        <v>11</v>
      </c>
      <c r="G423" s="64" t="n">
        <v>76556</v>
      </c>
      <c r="H423" s="63" t="n">
        <v>453.31</v>
      </c>
      <c r="I423" s="1" t="str">
        <f aca="false">E423&amp;"|"&amp;D423&amp;"|"&amp;B423&amp;"|"&amp;C423</f>
        <v>TERESINA|CASAI|PI|MARANHÃO</v>
      </c>
    </row>
    <row r="424" customFormat="false" ht="22.5" hidden="false" customHeight="true" outlineLevel="0" collapsed="false">
      <c r="A424" s="63" t="s">
        <v>3481</v>
      </c>
      <c r="B424" s="63" t="s">
        <v>2655</v>
      </c>
      <c r="C424" s="63" t="s">
        <v>2424</v>
      </c>
      <c r="D424" s="63" t="s">
        <v>158</v>
      </c>
      <c r="E424" s="38" t="s">
        <v>2656</v>
      </c>
      <c r="F424" s="63" t="n">
        <v>31</v>
      </c>
      <c r="G424" s="64" t="n">
        <v>292918</v>
      </c>
      <c r="H424" s="63" t="n">
        <v>1659.45</v>
      </c>
      <c r="I424" s="1" t="str">
        <f aca="false">E424&amp;"|"&amp;D424&amp;"|"&amp;B424&amp;"|"&amp;C424</f>
        <v>GOIANINHA|POLO BASE|RN|POTIGUARA</v>
      </c>
    </row>
    <row r="425" customFormat="false" ht="22.5" hidden="false" customHeight="true" outlineLevel="0" collapsed="false">
      <c r="A425" s="63" t="s">
        <v>3481</v>
      </c>
      <c r="B425" s="63" t="s">
        <v>2655</v>
      </c>
      <c r="C425" s="63" t="s">
        <v>2424</v>
      </c>
      <c r="D425" s="63" t="s">
        <v>158</v>
      </c>
      <c r="E425" s="38" t="s">
        <v>2661</v>
      </c>
      <c r="F425" s="63" t="n">
        <v>43</v>
      </c>
      <c r="G425" s="64" t="n">
        <v>441730</v>
      </c>
      <c r="H425" s="63" t="n">
        <v>2477.15</v>
      </c>
      <c r="I425" s="1" t="str">
        <f aca="false">E425&amp;"|"&amp;D425&amp;"|"&amp;B425&amp;"|"&amp;C425</f>
        <v>JOÃO CÂMARA|POLO BASE|RN|POTIGUARA</v>
      </c>
    </row>
    <row r="426" customFormat="false" ht="22.5" hidden="false" customHeight="true" outlineLevel="0" collapsed="false">
      <c r="A426" s="63" t="s">
        <v>3481</v>
      </c>
      <c r="B426" s="63" t="s">
        <v>3264</v>
      </c>
      <c r="C426" s="63" t="s">
        <v>245</v>
      </c>
      <c r="D426" s="63" t="s">
        <v>158</v>
      </c>
      <c r="E426" s="38" t="s">
        <v>3266</v>
      </c>
      <c r="F426" s="63" t="n">
        <v>13</v>
      </c>
      <c r="G426" s="64" t="n">
        <v>120155</v>
      </c>
      <c r="H426" s="63" t="n">
        <v>682.63</v>
      </c>
      <c r="I426" s="1" t="str">
        <f aca="false">E426&amp;"|"&amp;D426&amp;"|"&amp;B426&amp;"|"&amp;C426</f>
        <v>XOKÓ|POLO BASE|SE|ALAGOAS E SERGIPE</v>
      </c>
    </row>
    <row r="427" customFormat="false" ht="22.5" hidden="false" customHeight="true" outlineLevel="0" collapsed="false">
      <c r="A427" s="63" t="s">
        <v>3482</v>
      </c>
      <c r="B427" s="63" t="s">
        <v>1458</v>
      </c>
      <c r="C427" s="63" t="s">
        <v>1460</v>
      </c>
      <c r="D427" s="63" t="s">
        <v>187</v>
      </c>
      <c r="E427" s="38" t="s">
        <v>1459</v>
      </c>
      <c r="F427" s="63" t="n">
        <v>44</v>
      </c>
      <c r="G427" s="64" t="n">
        <v>306226</v>
      </c>
      <c r="H427" s="63" t="n">
        <v>1813.24</v>
      </c>
      <c r="I427" s="1" t="str">
        <f aca="false">E427&amp;"|"&amp;D427&amp;"|"&amp;B427&amp;"|"&amp;C427</f>
        <v>BRASÍLIA|CASAI|DF|CASA DE APOIO À SAÚDE INDÍGENA NACIONAL BRASÍLIA</v>
      </c>
    </row>
    <row r="428" customFormat="false" ht="22.5" hidden="false" customHeight="true" outlineLevel="0" collapsed="false">
      <c r="A428" s="63" t="s">
        <v>3482</v>
      </c>
      <c r="B428" s="63" t="s">
        <v>1504</v>
      </c>
      <c r="C428" s="63" t="s">
        <v>1506</v>
      </c>
      <c r="D428" s="63" t="s">
        <v>158</v>
      </c>
      <c r="E428" s="38" t="s">
        <v>1513</v>
      </c>
      <c r="F428" s="63" t="n">
        <v>22</v>
      </c>
      <c r="G428" s="64" t="n">
        <v>188729</v>
      </c>
      <c r="H428" s="63" t="n">
        <v>1082.9</v>
      </c>
      <c r="I428" s="1" t="str">
        <f aca="false">E428&amp;"|"&amp;D428&amp;"|"&amp;B428&amp;"|"&amp;C428</f>
        <v>GOIÁS (aruanã)|POLO BASE|GO|ARAGUAIA</v>
      </c>
    </row>
    <row r="429" customFormat="false" ht="22.5" hidden="false" customHeight="true" outlineLevel="0" collapsed="false">
      <c r="A429" s="63" t="s">
        <v>3482</v>
      </c>
      <c r="B429" s="63" t="s">
        <v>1504</v>
      </c>
      <c r="C429" s="63" t="s">
        <v>1506</v>
      </c>
      <c r="D429" s="63" t="s">
        <v>187</v>
      </c>
      <c r="E429" s="38" t="s">
        <v>1518</v>
      </c>
      <c r="F429" s="63" t="n">
        <v>14</v>
      </c>
      <c r="G429" s="64" t="n">
        <v>97436</v>
      </c>
      <c r="H429" s="63" t="n">
        <v>576.94</v>
      </c>
      <c r="I429" s="1" t="str">
        <f aca="false">E429&amp;"|"&amp;D429&amp;"|"&amp;B429&amp;"|"&amp;C429</f>
        <v>GOIÂNIA|CASAI|GO|ARAGUAIA</v>
      </c>
    </row>
    <row r="430" customFormat="false" ht="22.5" hidden="false" customHeight="true" outlineLevel="0" collapsed="false">
      <c r="A430" s="63" t="s">
        <v>3482</v>
      </c>
      <c r="B430" s="63" t="s">
        <v>1772</v>
      </c>
      <c r="C430" s="63" t="s">
        <v>1774</v>
      </c>
      <c r="D430" s="63" t="s">
        <v>187</v>
      </c>
      <c r="E430" s="38" t="s">
        <v>1773</v>
      </c>
      <c r="F430" s="63" t="n">
        <v>12</v>
      </c>
      <c r="G430" s="64" t="n">
        <v>83516</v>
      </c>
      <c r="H430" s="63" t="n">
        <v>494.52</v>
      </c>
      <c r="I430" s="1" t="str">
        <f aca="false">E430&amp;"|"&amp;D430&amp;"|"&amp;B430&amp;"|"&amp;C430</f>
        <v>AMAMBAI|CASAI|MS|MATO GROSSO DO SUL</v>
      </c>
    </row>
    <row r="431" customFormat="false" ht="22.5" hidden="false" customHeight="true" outlineLevel="0" collapsed="false">
      <c r="A431" s="63" t="s">
        <v>3482</v>
      </c>
      <c r="B431" s="63" t="s">
        <v>1772</v>
      </c>
      <c r="C431" s="63" t="s">
        <v>1774</v>
      </c>
      <c r="D431" s="63" t="s">
        <v>158</v>
      </c>
      <c r="E431" s="38" t="s">
        <v>1773</v>
      </c>
      <c r="F431" s="63" t="n">
        <v>98</v>
      </c>
      <c r="G431" s="64" t="n">
        <v>995514</v>
      </c>
      <c r="H431" s="63" t="n">
        <v>5587.205</v>
      </c>
      <c r="I431" s="1" t="str">
        <f aca="false">E431&amp;"|"&amp;D431&amp;"|"&amp;B431&amp;"|"&amp;C431</f>
        <v>AMAMBAI|POLO BASE|MS|MATO GROSSO DO SUL</v>
      </c>
    </row>
    <row r="432" customFormat="false" ht="22.5" hidden="false" customHeight="true" outlineLevel="0" collapsed="false">
      <c r="A432" s="63" t="s">
        <v>3482</v>
      </c>
      <c r="B432" s="63" t="s">
        <v>1772</v>
      </c>
      <c r="C432" s="63" t="s">
        <v>1774</v>
      </c>
      <c r="D432" s="63" t="s">
        <v>158</v>
      </c>
      <c r="E432" s="38" t="s">
        <v>1784</v>
      </c>
      <c r="F432" s="63" t="n">
        <v>36</v>
      </c>
      <c r="G432" s="64" t="n">
        <v>387076</v>
      </c>
      <c r="H432" s="63" t="n">
        <v>2159.3</v>
      </c>
      <c r="I432" s="1" t="str">
        <f aca="false">E432&amp;"|"&amp;D432&amp;"|"&amp;B432&amp;"|"&amp;C432</f>
        <v>ANTÔNIO JOÃO|POLO BASE|MS|MATO GROSSO DO SUL</v>
      </c>
    </row>
    <row r="433" customFormat="false" ht="22.5" hidden="false" customHeight="true" outlineLevel="0" collapsed="false">
      <c r="A433" s="63" t="s">
        <v>3482</v>
      </c>
      <c r="B433" s="63" t="s">
        <v>1772</v>
      </c>
      <c r="C433" s="63" t="s">
        <v>1774</v>
      </c>
      <c r="D433" s="63" t="s">
        <v>158</v>
      </c>
      <c r="E433" s="38" t="s">
        <v>1790</v>
      </c>
      <c r="F433" s="63" t="n">
        <v>88</v>
      </c>
      <c r="G433" s="64" t="n">
        <v>902173</v>
      </c>
      <c r="H433" s="63" t="n">
        <v>5057.585</v>
      </c>
      <c r="I433" s="1" t="str">
        <f aca="false">E433&amp;"|"&amp;D433&amp;"|"&amp;B433&amp;"|"&amp;C433</f>
        <v>AQUIDAUANA|POLO BASE|MS|MATO GROSSO DO SUL</v>
      </c>
    </row>
    <row r="434" customFormat="false" ht="22.5" hidden="false" customHeight="true" outlineLevel="0" collapsed="false">
      <c r="A434" s="63" t="s">
        <v>3482</v>
      </c>
      <c r="B434" s="63" t="s">
        <v>1772</v>
      </c>
      <c r="C434" s="63" t="s">
        <v>1774</v>
      </c>
      <c r="D434" s="63" t="s">
        <v>158</v>
      </c>
      <c r="E434" s="38" t="s">
        <v>1795</v>
      </c>
      <c r="F434" s="63" t="n">
        <v>12</v>
      </c>
      <c r="G434" s="64" t="n">
        <v>125068</v>
      </c>
      <c r="H434" s="63" t="n">
        <v>700.18</v>
      </c>
      <c r="I434" s="1" t="str">
        <f aca="false">E434&amp;"|"&amp;D434&amp;"|"&amp;B434&amp;"|"&amp;C434</f>
        <v>BODOQUENA|POLO BASE|MS|MATO GROSSO DO SUL</v>
      </c>
    </row>
    <row r="435" customFormat="false" ht="22.5" hidden="false" customHeight="true" outlineLevel="0" collapsed="false">
      <c r="A435" s="63" t="s">
        <v>3482</v>
      </c>
      <c r="B435" s="63" t="s">
        <v>1772</v>
      </c>
      <c r="C435" s="63" t="s">
        <v>1774</v>
      </c>
      <c r="D435" s="63" t="s">
        <v>158</v>
      </c>
      <c r="E435" s="38" t="s">
        <v>1800</v>
      </c>
      <c r="F435" s="63" t="n">
        <v>16</v>
      </c>
      <c r="G435" s="64" t="n">
        <v>164779</v>
      </c>
      <c r="H435" s="63" t="n">
        <v>923.78</v>
      </c>
      <c r="I435" s="1" t="str">
        <f aca="false">E435&amp;"|"&amp;D435&amp;"|"&amp;B435&amp;"|"&amp;C435</f>
        <v>BONITO|POLO BASE|MS|MATO GROSSO DO SUL</v>
      </c>
    </row>
    <row r="436" customFormat="false" ht="22.5" hidden="false" customHeight="true" outlineLevel="0" collapsed="false">
      <c r="A436" s="63" t="s">
        <v>3482</v>
      </c>
      <c r="B436" s="63" t="s">
        <v>1772</v>
      </c>
      <c r="C436" s="63" t="s">
        <v>1774</v>
      </c>
      <c r="D436" s="63" t="s">
        <v>158</v>
      </c>
      <c r="E436" s="38" t="s">
        <v>1805</v>
      </c>
      <c r="F436" s="63" t="n">
        <v>3</v>
      </c>
      <c r="G436" s="64" t="n">
        <v>32751</v>
      </c>
      <c r="H436" s="63" t="n">
        <v>182.39</v>
      </c>
      <c r="I436" s="1" t="str">
        <f aca="false">E436&amp;"|"&amp;D436&amp;"|"&amp;B436&amp;"|"&amp;C436</f>
        <v>BRASILÂNDIA|POLO BASE|MS|MATO GROSSO DO SUL</v>
      </c>
    </row>
    <row r="437" customFormat="false" ht="22.5" hidden="false" customHeight="true" outlineLevel="0" collapsed="false">
      <c r="A437" s="63" t="s">
        <v>3482</v>
      </c>
      <c r="B437" s="63" t="s">
        <v>1772</v>
      </c>
      <c r="C437" s="63" t="s">
        <v>1774</v>
      </c>
      <c r="D437" s="63" t="s">
        <v>158</v>
      </c>
      <c r="E437" s="38" t="s">
        <v>1811</v>
      </c>
      <c r="F437" s="63" t="n">
        <v>53</v>
      </c>
      <c r="G437" s="64" t="n">
        <v>541007</v>
      </c>
      <c r="H437" s="63" t="n">
        <v>3036.15</v>
      </c>
      <c r="I437" s="1" t="str">
        <f aca="false">E437&amp;"|"&amp;D437&amp;"|"&amp;B437&amp;"|"&amp;C437</f>
        <v>CAARAPÓ|POLO BASE|MS|MATO GROSSO DO SUL</v>
      </c>
    </row>
    <row r="438" customFormat="false" ht="22.5" hidden="false" customHeight="true" outlineLevel="0" collapsed="false">
      <c r="A438" s="63" t="s">
        <v>3482</v>
      </c>
      <c r="B438" s="63" t="s">
        <v>1772</v>
      </c>
      <c r="C438" s="63" t="s">
        <v>1774</v>
      </c>
      <c r="D438" s="63" t="s">
        <v>187</v>
      </c>
      <c r="E438" s="38" t="s">
        <v>1817</v>
      </c>
      <c r="F438" s="63" t="n">
        <v>13</v>
      </c>
      <c r="G438" s="64" t="n">
        <v>96412</v>
      </c>
      <c r="H438" s="63" t="n">
        <v>565.11</v>
      </c>
      <c r="I438" s="1" t="str">
        <f aca="false">E438&amp;"|"&amp;D438&amp;"|"&amp;B438&amp;"|"&amp;C438</f>
        <v>CAMPO GRANDE|CASAI|MS|MATO GROSSO DO SUL</v>
      </c>
    </row>
    <row r="439" customFormat="false" ht="22.5" hidden="false" customHeight="true" outlineLevel="0" collapsed="false">
      <c r="A439" s="63" t="s">
        <v>3482</v>
      </c>
      <c r="B439" s="63" t="s">
        <v>1772</v>
      </c>
      <c r="C439" s="63" t="s">
        <v>1774</v>
      </c>
      <c r="D439" s="63" t="s">
        <v>136</v>
      </c>
      <c r="E439" s="38" t="s">
        <v>1817</v>
      </c>
      <c r="F439" s="63" t="n">
        <v>48</v>
      </c>
      <c r="G439" s="64" t="n">
        <v>416127</v>
      </c>
      <c r="H439" s="63" t="n">
        <v>2377.57</v>
      </c>
      <c r="I439" s="1" t="str">
        <f aca="false">E439&amp;"|"&amp;D439&amp;"|"&amp;B439&amp;"|"&amp;C439</f>
        <v>CAMPO GRANDE|DSEI|MS|MATO GROSSO DO SUL</v>
      </c>
    </row>
    <row r="440" customFormat="false" ht="22.5" hidden="false" customHeight="true" outlineLevel="0" collapsed="false">
      <c r="A440" s="63" t="s">
        <v>3482</v>
      </c>
      <c r="B440" s="63" t="s">
        <v>1772</v>
      </c>
      <c r="C440" s="63" t="s">
        <v>1774</v>
      </c>
      <c r="D440" s="63" t="s">
        <v>158</v>
      </c>
      <c r="E440" s="38" t="s">
        <v>1827</v>
      </c>
      <c r="F440" s="63" t="n">
        <v>6</v>
      </c>
      <c r="G440" s="64" t="n">
        <v>59566</v>
      </c>
      <c r="H440" s="63" t="n">
        <v>335.4</v>
      </c>
      <c r="I440" s="1" t="str">
        <f aca="false">E440&amp;"|"&amp;D440&amp;"|"&amp;B440&amp;"|"&amp;C440</f>
        <v>CORUMBÁ|POLO BASE|MS|MATO GROSSO DO SUL</v>
      </c>
    </row>
    <row r="441" customFormat="false" ht="22.5" hidden="false" customHeight="true" outlineLevel="0" collapsed="false">
      <c r="A441" s="63" t="s">
        <v>3482</v>
      </c>
      <c r="B441" s="63" t="s">
        <v>1772</v>
      </c>
      <c r="C441" s="63" t="s">
        <v>1774</v>
      </c>
      <c r="D441" s="63" t="s">
        <v>187</v>
      </c>
      <c r="E441" s="38" t="s">
        <v>1838</v>
      </c>
      <c r="F441" s="63" t="n">
        <v>13</v>
      </c>
      <c r="G441" s="64" t="n">
        <v>95269</v>
      </c>
      <c r="H441" s="63" t="n">
        <v>556.595</v>
      </c>
      <c r="I441" s="1" t="str">
        <f aca="false">E441&amp;"|"&amp;D441&amp;"|"&amp;B441&amp;"|"&amp;C441</f>
        <v>DOURADOS|CASAI|MS|MATO GROSSO DO SUL</v>
      </c>
    </row>
    <row r="442" customFormat="false" ht="22.5" hidden="false" customHeight="true" outlineLevel="0" collapsed="false">
      <c r="A442" s="63" t="s">
        <v>3482</v>
      </c>
      <c r="B442" s="63" t="s">
        <v>1772</v>
      </c>
      <c r="C442" s="63" t="s">
        <v>1774</v>
      </c>
      <c r="D442" s="63" t="s">
        <v>158</v>
      </c>
      <c r="E442" s="38" t="s">
        <v>1838</v>
      </c>
      <c r="F442" s="63" t="n">
        <v>154</v>
      </c>
      <c r="G442" s="64" t="n">
        <v>1641647</v>
      </c>
      <c r="H442" s="63" t="n">
        <v>9166.82</v>
      </c>
      <c r="I442" s="1" t="str">
        <f aca="false">E442&amp;"|"&amp;D442&amp;"|"&amp;B442&amp;"|"&amp;C442</f>
        <v>DOURADOS|POLO BASE|MS|MATO GROSSO DO SUL</v>
      </c>
    </row>
    <row r="443" customFormat="false" ht="22.5" hidden="false" customHeight="true" outlineLevel="0" collapsed="false">
      <c r="A443" s="63" t="s">
        <v>3482</v>
      </c>
      <c r="B443" s="63" t="s">
        <v>1772</v>
      </c>
      <c r="C443" s="63" t="s">
        <v>1774</v>
      </c>
      <c r="D443" s="63" t="s">
        <v>158</v>
      </c>
      <c r="E443" s="38" t="s">
        <v>1846</v>
      </c>
      <c r="F443" s="63" t="n">
        <v>47</v>
      </c>
      <c r="G443" s="64" t="n">
        <v>493313</v>
      </c>
      <c r="H443" s="63" t="n">
        <v>2759.51</v>
      </c>
      <c r="I443" s="1" t="str">
        <f aca="false">E443&amp;"|"&amp;D443&amp;"|"&amp;B443&amp;"|"&amp;C443</f>
        <v>JAPORÃ|POLO BASE|MS|MATO GROSSO DO SUL</v>
      </c>
    </row>
    <row r="444" customFormat="false" ht="22.5" hidden="false" customHeight="true" outlineLevel="0" collapsed="false">
      <c r="A444" s="63" t="s">
        <v>3482</v>
      </c>
      <c r="B444" s="63" t="s">
        <v>1772</v>
      </c>
      <c r="C444" s="63" t="s">
        <v>1774</v>
      </c>
      <c r="D444" s="63" t="s">
        <v>158</v>
      </c>
      <c r="E444" s="38" t="s">
        <v>1851</v>
      </c>
      <c r="F444" s="63" t="n">
        <v>87</v>
      </c>
      <c r="G444" s="64" t="n">
        <v>914164</v>
      </c>
      <c r="H444" s="63" t="n">
        <v>5113.03</v>
      </c>
      <c r="I444" s="1" t="str">
        <f aca="false">E444&amp;"|"&amp;D444&amp;"|"&amp;B444&amp;"|"&amp;C444</f>
        <v>MIRANDA|POLO BASE|MS|MATO GROSSO DO SUL</v>
      </c>
    </row>
    <row r="445" customFormat="false" ht="22.5" hidden="false" customHeight="true" outlineLevel="0" collapsed="false">
      <c r="A445" s="63" t="s">
        <v>3482</v>
      </c>
      <c r="B445" s="63" t="s">
        <v>1772</v>
      </c>
      <c r="C445" s="63" t="s">
        <v>1774</v>
      </c>
      <c r="D445" s="63" t="s">
        <v>158</v>
      </c>
      <c r="E445" s="38" t="s">
        <v>1861</v>
      </c>
      <c r="F445" s="63" t="n">
        <v>50</v>
      </c>
      <c r="G445" s="64" t="n">
        <v>532000</v>
      </c>
      <c r="H445" s="63" t="n">
        <v>2971.28</v>
      </c>
      <c r="I445" s="1" t="str">
        <f aca="false">E445&amp;"|"&amp;D445&amp;"|"&amp;B445&amp;"|"&amp;C445</f>
        <v>PARANHOS|POLO BASE|MS|MATO GROSSO DO SUL</v>
      </c>
    </row>
    <row r="446" customFormat="false" ht="22.5" hidden="false" customHeight="true" outlineLevel="0" collapsed="false">
      <c r="A446" s="63" t="s">
        <v>3482</v>
      </c>
      <c r="B446" s="63" t="s">
        <v>1772</v>
      </c>
      <c r="C446" s="63" t="s">
        <v>1774</v>
      </c>
      <c r="D446" s="63" t="s">
        <v>1866</v>
      </c>
      <c r="E446" s="38" t="s">
        <v>1867</v>
      </c>
      <c r="F446" s="63" t="n">
        <v>8</v>
      </c>
      <c r="G446" s="64" t="n">
        <v>55677</v>
      </c>
      <c r="H446" s="63" t="n">
        <v>329.68</v>
      </c>
      <c r="I446" s="1" t="str">
        <f aca="false">E446&amp;"|"&amp;D446&amp;"|"&amp;B446&amp;"|"&amp;C446</f>
        <v>SAMUI DOURADOS|SAMUI|MS|MATO GROSSO DO SUL</v>
      </c>
    </row>
    <row r="447" customFormat="false" ht="22.5" hidden="false" customHeight="true" outlineLevel="0" collapsed="false">
      <c r="A447" s="63" t="s">
        <v>3482</v>
      </c>
      <c r="B447" s="63" t="s">
        <v>1772</v>
      </c>
      <c r="C447" s="63" t="s">
        <v>1774</v>
      </c>
      <c r="D447" s="63" t="s">
        <v>158</v>
      </c>
      <c r="E447" s="38" t="s">
        <v>1872</v>
      </c>
      <c r="F447" s="63" t="n">
        <v>69</v>
      </c>
      <c r="G447" s="64" t="n">
        <v>680900</v>
      </c>
      <c r="H447" s="63" t="n">
        <v>3833.895</v>
      </c>
      <c r="I447" s="1" t="str">
        <f aca="false">E447&amp;"|"&amp;D447&amp;"|"&amp;B447&amp;"|"&amp;C447</f>
        <v>SIDROLÂNDIA|POLO BASE|MS|MATO GROSSO DO SUL</v>
      </c>
    </row>
    <row r="448" customFormat="false" ht="22.5" hidden="false" customHeight="true" outlineLevel="0" collapsed="false">
      <c r="A448" s="63" t="s">
        <v>3482</v>
      </c>
      <c r="B448" s="63" t="s">
        <v>1772</v>
      </c>
      <c r="C448" s="63" t="s">
        <v>1774</v>
      </c>
      <c r="D448" s="63" t="s">
        <v>158</v>
      </c>
      <c r="E448" s="38" t="s">
        <v>1877</v>
      </c>
      <c r="F448" s="63" t="n">
        <v>32</v>
      </c>
      <c r="G448" s="64" t="n">
        <v>329558</v>
      </c>
      <c r="H448" s="63" t="n">
        <v>1847.56</v>
      </c>
      <c r="I448" s="1" t="str">
        <f aca="false">E448&amp;"|"&amp;D448&amp;"|"&amp;B448&amp;"|"&amp;C448</f>
        <v>TACURU|POLO BASE|MS|MATO GROSSO DO SUL</v>
      </c>
    </row>
    <row r="449" customFormat="false" ht="22.5" hidden="false" customHeight="true" outlineLevel="0" collapsed="false">
      <c r="A449" s="63" t="s">
        <v>3482</v>
      </c>
      <c r="B449" s="63" t="s">
        <v>1882</v>
      </c>
      <c r="C449" s="63" t="s">
        <v>1506</v>
      </c>
      <c r="D449" s="63" t="s">
        <v>158</v>
      </c>
      <c r="E449" s="38" t="s">
        <v>1883</v>
      </c>
      <c r="F449" s="63" t="n">
        <v>38</v>
      </c>
      <c r="G449" s="64" t="n">
        <v>364237</v>
      </c>
      <c r="H449" s="63" t="n">
        <v>2056.925</v>
      </c>
      <c r="I449" s="1" t="str">
        <f aca="false">E449&amp;"|"&amp;D449&amp;"|"&amp;B449&amp;"|"&amp;C449</f>
        <v>CONFRESA|POLO BASE|MT|ARAGUAIA</v>
      </c>
    </row>
    <row r="450" customFormat="false" ht="22.5" hidden="false" customHeight="true" outlineLevel="0" collapsed="false">
      <c r="A450" s="63" t="s">
        <v>3482</v>
      </c>
      <c r="B450" s="63" t="s">
        <v>1882</v>
      </c>
      <c r="C450" s="63" t="s">
        <v>1506</v>
      </c>
      <c r="D450" s="63" t="s">
        <v>158</v>
      </c>
      <c r="E450" s="38" t="s">
        <v>1888</v>
      </c>
      <c r="F450" s="63" t="n">
        <v>37</v>
      </c>
      <c r="G450" s="64" t="n">
        <v>370292</v>
      </c>
      <c r="H450" s="63" t="n">
        <v>2082.99</v>
      </c>
      <c r="I450" s="1" t="str">
        <f aca="false">E450&amp;"|"&amp;D450&amp;"|"&amp;B450&amp;"|"&amp;C450</f>
        <v>SANTA TEREZINHA|POLO BASE|MT|ARAGUAIA</v>
      </c>
    </row>
    <row r="451" customFormat="false" ht="22.5" hidden="false" customHeight="true" outlineLevel="0" collapsed="false">
      <c r="A451" s="63" t="s">
        <v>3482</v>
      </c>
      <c r="B451" s="63" t="s">
        <v>1882</v>
      </c>
      <c r="C451" s="63" t="s">
        <v>1506</v>
      </c>
      <c r="D451" s="63" t="s">
        <v>158</v>
      </c>
      <c r="E451" s="38" t="s">
        <v>1894</v>
      </c>
      <c r="F451" s="63" t="n">
        <v>65</v>
      </c>
      <c r="G451" s="64" t="n">
        <v>636395</v>
      </c>
      <c r="H451" s="63" t="n">
        <v>3589.43</v>
      </c>
      <c r="I451" s="1" t="str">
        <f aca="false">E451&amp;"|"&amp;D451&amp;"|"&amp;B451&amp;"|"&amp;C451</f>
        <v>SÃO FÉLIX DO ARAGUAIA|POLO BASE|MT|ARAGUAIA</v>
      </c>
    </row>
    <row r="452" customFormat="false" ht="22.5" hidden="false" customHeight="true" outlineLevel="0" collapsed="false">
      <c r="A452" s="63" t="s">
        <v>3482</v>
      </c>
      <c r="B452" s="63" t="s">
        <v>1882</v>
      </c>
      <c r="C452" s="63" t="s">
        <v>1506</v>
      </c>
      <c r="D452" s="63" t="s">
        <v>136</v>
      </c>
      <c r="E452" s="38" t="s">
        <v>1894</v>
      </c>
      <c r="F452" s="63" t="n">
        <v>20</v>
      </c>
      <c r="G452" s="64" t="n">
        <v>179390</v>
      </c>
      <c r="H452" s="63" t="n">
        <v>1023.425</v>
      </c>
      <c r="I452" s="1" t="str">
        <f aca="false">E452&amp;"|"&amp;D452&amp;"|"&amp;B452&amp;"|"&amp;C452</f>
        <v>SÃO FÉLIX DO ARAGUAIA|DSEI|MT|ARAGUAIA</v>
      </c>
    </row>
    <row r="453" customFormat="false" ht="22.5" hidden="false" customHeight="true" outlineLevel="0" collapsed="false">
      <c r="A453" s="63" t="s">
        <v>3482</v>
      </c>
      <c r="B453" s="63" t="s">
        <v>1882</v>
      </c>
      <c r="C453" s="63" t="s">
        <v>1904</v>
      </c>
      <c r="D453" s="63" t="s">
        <v>187</v>
      </c>
      <c r="E453" s="38" t="s">
        <v>1910</v>
      </c>
      <c r="F453" s="63" t="n">
        <v>15</v>
      </c>
      <c r="G453" s="64" t="n">
        <v>104396</v>
      </c>
      <c r="H453" s="63" t="n">
        <v>618.15</v>
      </c>
      <c r="I453" s="1" t="str">
        <f aca="false">E453&amp;"|"&amp;D453&amp;"|"&amp;B453&amp;"|"&amp;C453</f>
        <v>BRASNORTE|CASAI|MT|CUIABÁ</v>
      </c>
    </row>
    <row r="454" customFormat="false" ht="22.5" hidden="false" customHeight="true" outlineLevel="0" collapsed="false">
      <c r="A454" s="63" t="s">
        <v>3482</v>
      </c>
      <c r="B454" s="63" t="s">
        <v>1882</v>
      </c>
      <c r="C454" s="63" t="s">
        <v>1904</v>
      </c>
      <c r="D454" s="63" t="s">
        <v>158</v>
      </c>
      <c r="E454" s="38" t="s">
        <v>1910</v>
      </c>
      <c r="F454" s="63" t="n">
        <v>55</v>
      </c>
      <c r="G454" s="64" t="n">
        <v>554926</v>
      </c>
      <c r="H454" s="63" t="n">
        <v>3118.57</v>
      </c>
      <c r="I454" s="1" t="str">
        <f aca="false">E454&amp;"|"&amp;D454&amp;"|"&amp;B454&amp;"|"&amp;C454</f>
        <v>BRASNORTE|POLO BASE|MT|CUIABÁ</v>
      </c>
    </row>
    <row r="455" customFormat="false" ht="22.5" hidden="false" customHeight="true" outlineLevel="0" collapsed="false">
      <c r="A455" s="63" t="s">
        <v>3482</v>
      </c>
      <c r="B455" s="63" t="s">
        <v>1882</v>
      </c>
      <c r="C455" s="63" t="s">
        <v>1904</v>
      </c>
      <c r="D455" s="63" t="s">
        <v>158</v>
      </c>
      <c r="E455" s="38" t="s">
        <v>1921</v>
      </c>
      <c r="F455" s="63" t="n">
        <v>18</v>
      </c>
      <c r="G455" s="64" t="n">
        <v>190570</v>
      </c>
      <c r="H455" s="63" t="n">
        <v>1064.96</v>
      </c>
      <c r="I455" s="1" t="str">
        <f aca="false">E455&amp;"|"&amp;D455&amp;"|"&amp;B455&amp;"|"&amp;C455</f>
        <v>CHIQUITANO|POLO BASE|MT|CUIABÁ</v>
      </c>
    </row>
    <row r="456" customFormat="false" ht="22.5" hidden="false" customHeight="true" outlineLevel="0" collapsed="false">
      <c r="A456" s="63" t="s">
        <v>3482</v>
      </c>
      <c r="B456" s="63" t="s">
        <v>1882</v>
      </c>
      <c r="C456" s="63" t="s">
        <v>1904</v>
      </c>
      <c r="D456" s="63" t="s">
        <v>158</v>
      </c>
      <c r="E456" s="38" t="s">
        <v>1927</v>
      </c>
      <c r="F456" s="63" t="n">
        <v>69</v>
      </c>
      <c r="G456" s="64" t="n">
        <v>729531</v>
      </c>
      <c r="H456" s="63" t="n">
        <v>4077.45</v>
      </c>
      <c r="I456" s="1" t="str">
        <f aca="false">E456&amp;"|"&amp;D456&amp;"|"&amp;B456&amp;"|"&amp;C456</f>
        <v>COMODORO|POLO BASE|MT|CUIABÁ</v>
      </c>
    </row>
    <row r="457" customFormat="false" ht="22.5" hidden="false" customHeight="true" outlineLevel="0" collapsed="false">
      <c r="A457" s="63" t="s">
        <v>3482</v>
      </c>
      <c r="B457" s="63" t="s">
        <v>1882</v>
      </c>
      <c r="C457" s="63" t="s">
        <v>1904</v>
      </c>
      <c r="D457" s="63" t="s">
        <v>187</v>
      </c>
      <c r="E457" s="38" t="s">
        <v>1904</v>
      </c>
      <c r="F457" s="63" t="n">
        <v>22</v>
      </c>
      <c r="G457" s="64" t="n">
        <v>153113</v>
      </c>
      <c r="H457" s="63" t="n">
        <v>906.62</v>
      </c>
      <c r="I457" s="1" t="str">
        <f aca="false">E457&amp;"|"&amp;D457&amp;"|"&amp;B457&amp;"|"&amp;C457</f>
        <v>CUIABÁ|CASAI|MT|CUIABÁ</v>
      </c>
    </row>
    <row r="458" customFormat="false" ht="22.5" hidden="false" customHeight="true" outlineLevel="0" collapsed="false">
      <c r="A458" s="63" t="s">
        <v>3482</v>
      </c>
      <c r="B458" s="63" t="s">
        <v>1882</v>
      </c>
      <c r="C458" s="63" t="s">
        <v>1904</v>
      </c>
      <c r="D458" s="63" t="s">
        <v>158</v>
      </c>
      <c r="E458" s="38" t="s">
        <v>1904</v>
      </c>
      <c r="F458" s="63" t="n">
        <v>36</v>
      </c>
      <c r="G458" s="64" t="n">
        <v>375204</v>
      </c>
      <c r="H458" s="63" t="n">
        <v>2100.54</v>
      </c>
      <c r="I458" s="1" t="str">
        <f aca="false">E458&amp;"|"&amp;D458&amp;"|"&amp;B458&amp;"|"&amp;C458</f>
        <v>CUIABÁ|POLO BASE|MT|CUIABÁ</v>
      </c>
    </row>
    <row r="459" customFormat="false" ht="22.5" hidden="false" customHeight="true" outlineLevel="0" collapsed="false">
      <c r="A459" s="63" t="s">
        <v>3482</v>
      </c>
      <c r="B459" s="63" t="s">
        <v>1882</v>
      </c>
      <c r="C459" s="63" t="s">
        <v>1904</v>
      </c>
      <c r="D459" s="63" t="s">
        <v>136</v>
      </c>
      <c r="E459" s="38" t="s">
        <v>1904</v>
      </c>
      <c r="F459" s="63" t="n">
        <v>27</v>
      </c>
      <c r="G459" s="64" t="n">
        <v>207590</v>
      </c>
      <c r="H459" s="63" t="n">
        <v>1210.885</v>
      </c>
      <c r="I459" s="1" t="str">
        <f aca="false">E459&amp;"|"&amp;D459&amp;"|"&amp;B459&amp;"|"&amp;C459</f>
        <v>CUIABÁ|DSEI|MT|CUIABÁ</v>
      </c>
    </row>
    <row r="460" customFormat="false" ht="22.5" hidden="false" customHeight="true" outlineLevel="0" collapsed="false">
      <c r="A460" s="63" t="s">
        <v>3482</v>
      </c>
      <c r="B460" s="63" t="s">
        <v>1882</v>
      </c>
      <c r="C460" s="63" t="s">
        <v>1904</v>
      </c>
      <c r="D460" s="63" t="s">
        <v>158</v>
      </c>
      <c r="E460" s="38" t="s">
        <v>1945</v>
      </c>
      <c r="F460" s="63" t="n">
        <v>14</v>
      </c>
      <c r="G460" s="64" t="n">
        <v>133052</v>
      </c>
      <c r="H460" s="63" t="n">
        <v>753.22</v>
      </c>
      <c r="I460" s="1" t="str">
        <f aca="false">E460&amp;"|"&amp;D460&amp;"|"&amp;B460&amp;"|"&amp;C460</f>
        <v>MERURI|POLO BASE|MT|CUIABÁ</v>
      </c>
    </row>
    <row r="461" customFormat="false" ht="22.5" hidden="false" customHeight="true" outlineLevel="0" collapsed="false">
      <c r="A461" s="63" t="s">
        <v>3482</v>
      </c>
      <c r="B461" s="63" t="s">
        <v>1882</v>
      </c>
      <c r="C461" s="63" t="s">
        <v>1904</v>
      </c>
      <c r="D461" s="63" t="s">
        <v>158</v>
      </c>
      <c r="E461" s="38" t="s">
        <v>1951</v>
      </c>
      <c r="F461" s="63" t="n">
        <v>27</v>
      </c>
      <c r="G461" s="64" t="n">
        <v>294759</v>
      </c>
      <c r="H461" s="63" t="n">
        <v>1641.51</v>
      </c>
      <c r="I461" s="1" t="str">
        <f aca="false">E461&amp;"|"&amp;D461&amp;"|"&amp;B461&amp;"|"&amp;C461</f>
        <v>PAKUERA|POLO BASE|MT|CUIABÁ</v>
      </c>
    </row>
    <row r="462" customFormat="false" ht="22.5" hidden="false" customHeight="true" outlineLevel="0" collapsed="false">
      <c r="A462" s="63" t="s">
        <v>3482</v>
      </c>
      <c r="B462" s="63" t="s">
        <v>1882</v>
      </c>
      <c r="C462" s="63" t="s">
        <v>1904</v>
      </c>
      <c r="D462" s="63" t="s">
        <v>187</v>
      </c>
      <c r="E462" s="38" t="s">
        <v>1963</v>
      </c>
      <c r="F462" s="63" t="n">
        <v>16</v>
      </c>
      <c r="G462" s="64" t="n">
        <v>111355</v>
      </c>
      <c r="H462" s="63" t="n">
        <v>659.36</v>
      </c>
      <c r="I462" s="1" t="str">
        <f aca="false">E462&amp;"|"&amp;D462&amp;"|"&amp;B462&amp;"|"&amp;C462</f>
        <v>RONDONÓPOLIS|CASAI|MT|CUIABÁ</v>
      </c>
    </row>
    <row r="463" customFormat="false" ht="22.5" hidden="false" customHeight="true" outlineLevel="0" collapsed="false">
      <c r="A463" s="63" t="s">
        <v>3482</v>
      </c>
      <c r="B463" s="63" t="s">
        <v>1882</v>
      </c>
      <c r="C463" s="63" t="s">
        <v>1904</v>
      </c>
      <c r="D463" s="63" t="s">
        <v>158</v>
      </c>
      <c r="E463" s="38" t="s">
        <v>1963</v>
      </c>
      <c r="F463" s="63" t="n">
        <v>41</v>
      </c>
      <c r="G463" s="64" t="n">
        <v>421875</v>
      </c>
      <c r="H463" s="63" t="n">
        <v>2365.35</v>
      </c>
      <c r="I463" s="1" t="str">
        <f aca="false">E463&amp;"|"&amp;D463&amp;"|"&amp;B463&amp;"|"&amp;C463</f>
        <v>RONDONÓPOLIS|POLO BASE|MT|CUIABÁ</v>
      </c>
    </row>
    <row r="464" customFormat="false" ht="22.5" hidden="false" customHeight="true" outlineLevel="0" collapsed="false">
      <c r="A464" s="63" t="s">
        <v>3482</v>
      </c>
      <c r="B464" s="63" t="s">
        <v>1882</v>
      </c>
      <c r="C464" s="63" t="s">
        <v>1904</v>
      </c>
      <c r="D464" s="63" t="s">
        <v>187</v>
      </c>
      <c r="E464" s="38" t="s">
        <v>1957</v>
      </c>
      <c r="F464" s="63" t="n">
        <v>16</v>
      </c>
      <c r="G464" s="64" t="n">
        <v>123227</v>
      </c>
      <c r="H464" s="63" t="n">
        <v>718.12</v>
      </c>
      <c r="I464" s="1" t="str">
        <f aca="false">E464&amp;"|"&amp;D464&amp;"|"&amp;B464&amp;"|"&amp;C464</f>
        <v>TANGARÁ DA SERRA|CASAI|MT|CUIABÁ</v>
      </c>
    </row>
    <row r="465" customFormat="false" ht="22.5" hidden="false" customHeight="true" outlineLevel="0" collapsed="false">
      <c r="A465" s="63" t="s">
        <v>3482</v>
      </c>
      <c r="B465" s="63" t="s">
        <v>1882</v>
      </c>
      <c r="C465" s="63" t="s">
        <v>1904</v>
      </c>
      <c r="D465" s="63" t="s">
        <v>158</v>
      </c>
      <c r="E465" s="38" t="s">
        <v>1957</v>
      </c>
      <c r="F465" s="63" t="n">
        <v>140</v>
      </c>
      <c r="G465" s="64" t="n">
        <v>1538275</v>
      </c>
      <c r="H465" s="63" t="n">
        <v>8560.5</v>
      </c>
      <c r="I465" s="1" t="str">
        <f aca="false">E465&amp;"|"&amp;D465&amp;"|"&amp;B465&amp;"|"&amp;C465</f>
        <v>TANGARÁ DA SERRA|POLO BASE|MT|CUIABÁ</v>
      </c>
    </row>
    <row r="466" customFormat="false" ht="22.5" hidden="false" customHeight="true" outlineLevel="0" collapsed="false">
      <c r="A466" s="63" t="s">
        <v>3482</v>
      </c>
      <c r="B466" s="63" t="s">
        <v>1882</v>
      </c>
      <c r="C466" s="63" t="s">
        <v>1989</v>
      </c>
      <c r="D466" s="63" t="s">
        <v>187</v>
      </c>
      <c r="E466" s="38" t="s">
        <v>1988</v>
      </c>
      <c r="F466" s="63" t="n">
        <v>19</v>
      </c>
      <c r="G466" s="64" t="n">
        <v>132234</v>
      </c>
      <c r="H466" s="63" t="n">
        <v>782.99</v>
      </c>
      <c r="I466" s="1" t="str">
        <f aca="false">E466&amp;"|"&amp;D466&amp;"|"&amp;B466&amp;"|"&amp;C466</f>
        <v>COLÍDER|CASAI|MT|KAIAPÓ DO MATO GROSSO</v>
      </c>
    </row>
    <row r="467" customFormat="false" ht="22.5" hidden="false" customHeight="true" outlineLevel="0" collapsed="false">
      <c r="A467" s="63" t="s">
        <v>3482</v>
      </c>
      <c r="B467" s="63" t="s">
        <v>1882</v>
      </c>
      <c r="C467" s="63" t="s">
        <v>1989</v>
      </c>
      <c r="D467" s="63" t="s">
        <v>158</v>
      </c>
      <c r="E467" s="38" t="s">
        <v>1988</v>
      </c>
      <c r="F467" s="63" t="n">
        <v>68</v>
      </c>
      <c r="G467" s="64" t="n">
        <v>728506</v>
      </c>
      <c r="H467" s="63" t="n">
        <v>4065.62</v>
      </c>
      <c r="I467" s="1" t="str">
        <f aca="false">E467&amp;"|"&amp;D467&amp;"|"&amp;B467&amp;"|"&amp;C467</f>
        <v>COLÍDER|POLO BASE|MT|KAIAPÓ DO MATO GROSSO</v>
      </c>
    </row>
    <row r="468" customFormat="false" ht="22.5" hidden="false" customHeight="true" outlineLevel="0" collapsed="false">
      <c r="A468" s="63" t="s">
        <v>3482</v>
      </c>
      <c r="B468" s="63" t="s">
        <v>1882</v>
      </c>
      <c r="C468" s="63" t="s">
        <v>1989</v>
      </c>
      <c r="D468" s="63" t="s">
        <v>136</v>
      </c>
      <c r="E468" s="38" t="s">
        <v>1988</v>
      </c>
      <c r="F468" s="63" t="n">
        <v>16</v>
      </c>
      <c r="G468" s="64" t="n">
        <v>131033</v>
      </c>
      <c r="H468" s="63" t="n">
        <v>757.575</v>
      </c>
      <c r="I468" s="1" t="str">
        <f aca="false">E468&amp;"|"&amp;D468&amp;"|"&amp;B468&amp;"|"&amp;C468</f>
        <v>COLÍDER|DSEI|MT|KAIAPÓ DO MATO GROSSO</v>
      </c>
    </row>
    <row r="469" customFormat="false" ht="22.5" hidden="false" customHeight="true" outlineLevel="0" collapsed="false">
      <c r="A469" s="63" t="s">
        <v>3482</v>
      </c>
      <c r="B469" s="63" t="s">
        <v>1882</v>
      </c>
      <c r="C469" s="63" t="s">
        <v>1989</v>
      </c>
      <c r="D469" s="63" t="s">
        <v>187</v>
      </c>
      <c r="E469" s="38" t="s">
        <v>2003</v>
      </c>
      <c r="F469" s="63" t="n">
        <v>14</v>
      </c>
      <c r="G469" s="64" t="n">
        <v>97436</v>
      </c>
      <c r="H469" s="63" t="n">
        <v>576.94</v>
      </c>
      <c r="I469" s="1" t="str">
        <f aca="false">E469&amp;"|"&amp;D469&amp;"|"&amp;B469&amp;"|"&amp;C469</f>
        <v>JUARA|CASAI|MT|KAIAPÓ DO MATO GROSSO</v>
      </c>
    </row>
    <row r="470" customFormat="false" ht="22.5" hidden="false" customHeight="true" outlineLevel="0" collapsed="false">
      <c r="A470" s="63" t="s">
        <v>3482</v>
      </c>
      <c r="B470" s="63" t="s">
        <v>1882</v>
      </c>
      <c r="C470" s="63" t="s">
        <v>1989</v>
      </c>
      <c r="D470" s="63" t="s">
        <v>158</v>
      </c>
      <c r="E470" s="38" t="s">
        <v>2003</v>
      </c>
      <c r="F470" s="63" t="n">
        <v>24</v>
      </c>
      <c r="G470" s="64" t="n">
        <v>250136</v>
      </c>
      <c r="H470" s="63" t="n">
        <v>1400.36</v>
      </c>
      <c r="I470" s="1" t="str">
        <f aca="false">E470&amp;"|"&amp;D470&amp;"|"&amp;B470&amp;"|"&amp;C470</f>
        <v>JUARA|POLO BASE|MT|KAIAPÓ DO MATO GROSSO</v>
      </c>
    </row>
    <row r="471" customFormat="false" ht="22.5" hidden="false" customHeight="true" outlineLevel="0" collapsed="false">
      <c r="A471" s="63" t="s">
        <v>3482</v>
      </c>
      <c r="B471" s="63" t="s">
        <v>1882</v>
      </c>
      <c r="C471" s="63" t="s">
        <v>1989</v>
      </c>
      <c r="D471" s="63" t="s">
        <v>187</v>
      </c>
      <c r="E471" s="38" t="s">
        <v>2010</v>
      </c>
      <c r="F471" s="63" t="n">
        <v>20</v>
      </c>
      <c r="G471" s="64" t="n">
        <v>139194</v>
      </c>
      <c r="H471" s="63" t="n">
        <v>824.2</v>
      </c>
      <c r="I471" s="1" t="str">
        <f aca="false">E471&amp;"|"&amp;D471&amp;"|"&amp;B471&amp;"|"&amp;C471</f>
        <v>PEIXOTO DE AZEVEDO|CASAI|MT|KAIAPÓ DO MATO GROSSO</v>
      </c>
    </row>
    <row r="472" customFormat="false" ht="22.5" hidden="false" customHeight="true" outlineLevel="0" collapsed="false">
      <c r="A472" s="63" t="s">
        <v>3482</v>
      </c>
      <c r="B472" s="63" t="s">
        <v>1882</v>
      </c>
      <c r="C472" s="63" t="s">
        <v>1989</v>
      </c>
      <c r="D472" s="63" t="s">
        <v>158</v>
      </c>
      <c r="E472" s="38" t="s">
        <v>2010</v>
      </c>
      <c r="F472" s="63" t="n">
        <v>55</v>
      </c>
      <c r="G472" s="64" t="n">
        <v>596478</v>
      </c>
      <c r="H472" s="63" t="n">
        <v>3324.23</v>
      </c>
      <c r="I472" s="1" t="str">
        <f aca="false">E472&amp;"|"&amp;D472&amp;"|"&amp;B472&amp;"|"&amp;C472</f>
        <v>PEIXOTO DE AZEVEDO|POLO BASE|MT|KAIAPÓ DO MATO GROSSO</v>
      </c>
    </row>
    <row r="473" customFormat="false" ht="22.5" hidden="false" customHeight="true" outlineLevel="0" collapsed="false">
      <c r="A473" s="63" t="s">
        <v>3482</v>
      </c>
      <c r="B473" s="63" t="s">
        <v>1882</v>
      </c>
      <c r="C473" s="63" t="s">
        <v>2017</v>
      </c>
      <c r="D473" s="63" t="s">
        <v>158</v>
      </c>
      <c r="E473" s="38" t="s">
        <v>2018</v>
      </c>
      <c r="F473" s="63" t="n">
        <v>54</v>
      </c>
      <c r="G473" s="64" t="n">
        <v>571711</v>
      </c>
      <c r="H473" s="63" t="n">
        <v>3194.88</v>
      </c>
      <c r="I473" s="1" t="str">
        <f aca="false">E473&amp;"|"&amp;D473&amp;"|"&amp;B473&amp;"|"&amp;C473</f>
        <v>ARIPUANÂ|POLO BASE|MT|VILHENA</v>
      </c>
    </row>
    <row r="474" customFormat="false" ht="22.5" hidden="false" customHeight="true" outlineLevel="0" collapsed="false">
      <c r="A474" s="63" t="s">
        <v>3482</v>
      </c>
      <c r="B474" s="63" t="s">
        <v>1882</v>
      </c>
      <c r="C474" s="63" t="s">
        <v>2017</v>
      </c>
      <c r="D474" s="63" t="s">
        <v>158</v>
      </c>
      <c r="E474" s="38" t="s">
        <v>2025</v>
      </c>
      <c r="F474" s="63" t="n">
        <v>93</v>
      </c>
      <c r="G474" s="64" t="n">
        <v>985603</v>
      </c>
      <c r="H474" s="63" t="n">
        <v>5507.19</v>
      </c>
      <c r="I474" s="1" t="str">
        <f aca="false">E474&amp;"|"&amp;D474&amp;"|"&amp;B474&amp;"|"&amp;C474</f>
        <v>JUINA|POLO BASE|MT|VILHENA</v>
      </c>
    </row>
    <row r="475" customFormat="false" ht="22.5" hidden="false" customHeight="true" outlineLevel="0" collapsed="false">
      <c r="A475" s="63" t="s">
        <v>3482</v>
      </c>
      <c r="B475" s="63" t="s">
        <v>1882</v>
      </c>
      <c r="C475" s="63" t="s">
        <v>2032</v>
      </c>
      <c r="D475" s="63" t="s">
        <v>187</v>
      </c>
      <c r="E475" s="38" t="s">
        <v>2031</v>
      </c>
      <c r="F475" s="63" t="n">
        <v>16</v>
      </c>
      <c r="G475" s="64" t="n">
        <v>111355</v>
      </c>
      <c r="H475" s="63" t="n">
        <v>659.36</v>
      </c>
      <c r="I475" s="1" t="str">
        <f aca="false">E475&amp;"|"&amp;D475&amp;"|"&amp;B475&amp;"|"&amp;C475</f>
        <v>BARRA DO GARÇAS|CASAI|MT|XAVANTE</v>
      </c>
    </row>
    <row r="476" customFormat="false" ht="22.5" hidden="false" customHeight="true" outlineLevel="0" collapsed="false">
      <c r="A476" s="63" t="s">
        <v>3482</v>
      </c>
      <c r="B476" s="63" t="s">
        <v>1882</v>
      </c>
      <c r="C476" s="63" t="s">
        <v>2032</v>
      </c>
      <c r="D476" s="63" t="s">
        <v>136</v>
      </c>
      <c r="E476" s="38" t="s">
        <v>2031</v>
      </c>
      <c r="F476" s="63" t="n">
        <v>70</v>
      </c>
      <c r="G476" s="64" t="n">
        <v>709408</v>
      </c>
      <c r="H476" s="63" t="n">
        <v>3983.395</v>
      </c>
      <c r="I476" s="1" t="str">
        <f aca="false">E476&amp;"|"&amp;D476&amp;"|"&amp;B476&amp;"|"&amp;C476</f>
        <v>BARRA DO GARÇAS|DSEI|MT|XAVANTE</v>
      </c>
    </row>
    <row r="477" customFormat="false" ht="22.5" hidden="false" customHeight="true" outlineLevel="0" collapsed="false">
      <c r="A477" s="63" t="s">
        <v>3482</v>
      </c>
      <c r="B477" s="63" t="s">
        <v>1882</v>
      </c>
      <c r="C477" s="63" t="s">
        <v>2032</v>
      </c>
      <c r="D477" s="63" t="s">
        <v>187</v>
      </c>
      <c r="E477" s="38" t="s">
        <v>2043</v>
      </c>
      <c r="F477" s="63" t="n">
        <v>10</v>
      </c>
      <c r="G477" s="64" t="n">
        <v>69597</v>
      </c>
      <c r="H477" s="63" t="n">
        <v>412.1</v>
      </c>
      <c r="I477" s="1" t="str">
        <f aca="false">E477&amp;"|"&amp;D477&amp;"|"&amp;B477&amp;"|"&amp;C477</f>
        <v>CAMPINÁPOLIS|CASAI|MT|XAVANTE</v>
      </c>
    </row>
    <row r="478" customFormat="false" ht="22.5" hidden="false" customHeight="true" outlineLevel="0" collapsed="false">
      <c r="A478" s="63" t="s">
        <v>3482</v>
      </c>
      <c r="B478" s="63" t="s">
        <v>1882</v>
      </c>
      <c r="C478" s="63" t="s">
        <v>2032</v>
      </c>
      <c r="D478" s="63" t="s">
        <v>158</v>
      </c>
      <c r="E478" s="38" t="s">
        <v>2043</v>
      </c>
      <c r="F478" s="63" t="n">
        <v>213</v>
      </c>
      <c r="G478" s="64" t="n">
        <v>2343132</v>
      </c>
      <c r="H478" s="63" t="n">
        <v>13037.83</v>
      </c>
      <c r="I478" s="1" t="str">
        <f aca="false">E478&amp;"|"&amp;D478&amp;"|"&amp;B478&amp;"|"&amp;C478</f>
        <v>CAMPINÁPOLIS|POLO BASE|MT|XAVANTE</v>
      </c>
    </row>
    <row r="479" customFormat="false" ht="22.5" hidden="false" customHeight="true" outlineLevel="0" collapsed="false">
      <c r="A479" s="63" t="s">
        <v>3482</v>
      </c>
      <c r="B479" s="63" t="s">
        <v>1882</v>
      </c>
      <c r="C479" s="63" t="s">
        <v>2032</v>
      </c>
      <c r="D479" s="63" t="s">
        <v>158</v>
      </c>
      <c r="E479" s="38" t="s">
        <v>2052</v>
      </c>
      <c r="F479" s="63" t="n">
        <v>22</v>
      </c>
      <c r="G479" s="64" t="n">
        <v>236217</v>
      </c>
      <c r="H479" s="63" t="n">
        <v>1317.94</v>
      </c>
      <c r="I479" s="1" t="str">
        <f aca="false">E479&amp;"|"&amp;D479&amp;"|"&amp;B479&amp;"|"&amp;C479</f>
        <v>MARÃIWATSÉDE|POLO BASE|MT|XAVANTE</v>
      </c>
    </row>
    <row r="480" customFormat="false" ht="22.5" hidden="false" customHeight="true" outlineLevel="0" collapsed="false">
      <c r="A480" s="63" t="s">
        <v>3482</v>
      </c>
      <c r="B480" s="63" t="s">
        <v>1882</v>
      </c>
      <c r="C480" s="63" t="s">
        <v>2032</v>
      </c>
      <c r="D480" s="63" t="s">
        <v>158</v>
      </c>
      <c r="E480" s="38" t="s">
        <v>1950</v>
      </c>
      <c r="F480" s="63" t="n">
        <v>23</v>
      </c>
      <c r="G480" s="64" t="n">
        <v>237241</v>
      </c>
      <c r="H480" s="63" t="n">
        <v>1329.77</v>
      </c>
      <c r="I480" s="1" t="str">
        <f aca="false">E480&amp;"|"&amp;D480&amp;"|"&amp;B480&amp;"|"&amp;C480</f>
        <v>PARANATINGA|POLO BASE|MT|XAVANTE</v>
      </c>
    </row>
    <row r="481" customFormat="false" ht="22.5" hidden="false" customHeight="true" outlineLevel="0" collapsed="false">
      <c r="A481" s="63" t="s">
        <v>3482</v>
      </c>
      <c r="B481" s="63" t="s">
        <v>1882</v>
      </c>
      <c r="C481" s="63" t="s">
        <v>2032</v>
      </c>
      <c r="D481" s="63" t="s">
        <v>158</v>
      </c>
      <c r="E481" s="38" t="s">
        <v>2063</v>
      </c>
      <c r="F481" s="63" t="n">
        <v>83</v>
      </c>
      <c r="G481" s="64" t="n">
        <v>975365</v>
      </c>
      <c r="H481" s="63" t="n">
        <v>5388.89</v>
      </c>
      <c r="I481" s="1" t="str">
        <f aca="false">E481&amp;"|"&amp;D481&amp;"|"&amp;B481&amp;"|"&amp;C481</f>
        <v>SANGRADOURO|POLO BASE|MT|XAVANTE</v>
      </c>
    </row>
    <row r="482" customFormat="false" ht="22.5" hidden="false" customHeight="true" outlineLevel="0" collapsed="false">
      <c r="A482" s="63" t="s">
        <v>3482</v>
      </c>
      <c r="B482" s="63" t="s">
        <v>1882</v>
      </c>
      <c r="C482" s="63" t="s">
        <v>2032</v>
      </c>
      <c r="D482" s="63" t="s">
        <v>158</v>
      </c>
      <c r="E482" s="38" t="s">
        <v>2069</v>
      </c>
      <c r="F482" s="63" t="n">
        <v>144</v>
      </c>
      <c r="G482" s="64" t="n">
        <v>1572050</v>
      </c>
      <c r="H482" s="63" t="n">
        <v>8754.72</v>
      </c>
      <c r="I482" s="1" t="str">
        <f aca="false">E482&amp;"|"&amp;D482&amp;"|"&amp;B482&amp;"|"&amp;C482</f>
        <v>SÃO MARCOS|POLO BASE|MT|XAVANTE</v>
      </c>
    </row>
    <row r="483" customFormat="false" ht="22.5" hidden="false" customHeight="true" outlineLevel="0" collapsed="false">
      <c r="A483" s="63" t="s">
        <v>3482</v>
      </c>
      <c r="B483" s="63" t="s">
        <v>1882</v>
      </c>
      <c r="C483" s="63" t="s">
        <v>2032</v>
      </c>
      <c r="D483" s="63" t="s">
        <v>158</v>
      </c>
      <c r="E483" s="38" t="s">
        <v>1766</v>
      </c>
      <c r="F483" s="63" t="n">
        <v>63</v>
      </c>
      <c r="G483" s="64" t="n">
        <v>652156</v>
      </c>
      <c r="H483" s="63" t="n">
        <v>3653.91</v>
      </c>
      <c r="I483" s="1" t="str">
        <f aca="false">E483&amp;"|"&amp;D483&amp;"|"&amp;B483&amp;"|"&amp;C483</f>
        <v>ÁGUA BOA|POLO BASE|MT|XAVANTE</v>
      </c>
    </row>
    <row r="484" customFormat="false" ht="22.5" hidden="false" customHeight="true" outlineLevel="0" collapsed="false">
      <c r="A484" s="63" t="s">
        <v>3482</v>
      </c>
      <c r="B484" s="63" t="s">
        <v>1882</v>
      </c>
      <c r="C484" s="63" t="s">
        <v>2079</v>
      </c>
      <c r="D484" s="63" t="s">
        <v>187</v>
      </c>
      <c r="E484" s="38" t="s">
        <v>2078</v>
      </c>
      <c r="F484" s="63" t="n">
        <v>19</v>
      </c>
      <c r="G484" s="64" t="n">
        <v>132234</v>
      </c>
      <c r="H484" s="63" t="n">
        <v>782.99</v>
      </c>
      <c r="I484" s="1" t="str">
        <f aca="false">E484&amp;"|"&amp;D484&amp;"|"&amp;B484&amp;"|"&amp;C484</f>
        <v>CANARANA|CASAI|MT|XINGU</v>
      </c>
      <c r="L484" s="65"/>
    </row>
    <row r="485" customFormat="false" ht="22.5" hidden="false" customHeight="true" outlineLevel="0" collapsed="false">
      <c r="A485" s="63" t="s">
        <v>3482</v>
      </c>
      <c r="B485" s="63" t="s">
        <v>1882</v>
      </c>
      <c r="C485" s="63" t="s">
        <v>2079</v>
      </c>
      <c r="D485" s="63" t="s">
        <v>136</v>
      </c>
      <c r="E485" s="38" t="s">
        <v>2078</v>
      </c>
      <c r="F485" s="63" t="n">
        <v>26</v>
      </c>
      <c r="G485" s="64" t="n">
        <v>213857</v>
      </c>
      <c r="H485" s="63" t="n">
        <v>1234.87</v>
      </c>
      <c r="I485" s="1" t="str">
        <f aca="false">E485&amp;"|"&amp;D485&amp;"|"&amp;B485&amp;"|"&amp;C485</f>
        <v>CANARANA|DSEI|MT|XINGU</v>
      </c>
    </row>
    <row r="486" customFormat="false" ht="22.5" hidden="false" customHeight="true" outlineLevel="0" collapsed="false">
      <c r="A486" s="63" t="s">
        <v>3482</v>
      </c>
      <c r="B486" s="63" t="s">
        <v>1882</v>
      </c>
      <c r="C486" s="63" t="s">
        <v>2079</v>
      </c>
      <c r="D486" s="63" t="s">
        <v>158</v>
      </c>
      <c r="E486" s="38" t="s">
        <v>2090</v>
      </c>
      <c r="F486" s="63" t="n">
        <v>73</v>
      </c>
      <c r="G486" s="64" t="n">
        <v>852345</v>
      </c>
      <c r="H486" s="63" t="n">
        <v>4712.37</v>
      </c>
      <c r="I486" s="1" t="str">
        <f aca="false">E486&amp;"|"&amp;D486&amp;"|"&amp;B486&amp;"|"&amp;C486</f>
        <v>DIAUARUM (Baixo Xingu)|POLO BASE|MT|XINGU</v>
      </c>
    </row>
    <row r="487" customFormat="false" ht="22.5" hidden="false" customHeight="true" outlineLevel="0" collapsed="false">
      <c r="A487" s="63" t="s">
        <v>3482</v>
      </c>
      <c r="B487" s="63" t="s">
        <v>1882</v>
      </c>
      <c r="C487" s="63" t="s">
        <v>2079</v>
      </c>
      <c r="D487" s="63" t="s">
        <v>187</v>
      </c>
      <c r="E487" s="38" t="s">
        <v>2097</v>
      </c>
      <c r="F487" s="63" t="n">
        <v>16</v>
      </c>
      <c r="G487" s="64" t="n">
        <v>111355</v>
      </c>
      <c r="H487" s="63" t="n">
        <v>659.36</v>
      </c>
      <c r="I487" s="1" t="str">
        <f aca="false">E487&amp;"|"&amp;D487&amp;"|"&amp;B487&amp;"|"&amp;C487</f>
        <v>GAUCHA DO NORTE|CASAI|MT|XINGU</v>
      </c>
    </row>
    <row r="488" customFormat="false" ht="22.5" hidden="false" customHeight="true" outlineLevel="0" collapsed="false">
      <c r="A488" s="63" t="s">
        <v>3482</v>
      </c>
      <c r="B488" s="63" t="s">
        <v>1882</v>
      </c>
      <c r="C488" s="63" t="s">
        <v>2079</v>
      </c>
      <c r="D488" s="63" t="s">
        <v>158</v>
      </c>
      <c r="E488" s="38" t="s">
        <v>2121</v>
      </c>
      <c r="F488" s="63" t="n">
        <v>120</v>
      </c>
      <c r="G488" s="64" t="n">
        <v>1345658</v>
      </c>
      <c r="H488" s="63" t="n">
        <v>7471.88</v>
      </c>
      <c r="I488" s="1" t="str">
        <f aca="false">E488&amp;"|"&amp;D488&amp;"|"&amp;B488&amp;"|"&amp;C488</f>
        <v>LEONARDO VILLAS BÔAS|POLO BASE|MT|XINGU</v>
      </c>
    </row>
    <row r="489" customFormat="false" ht="22.5" hidden="false" customHeight="true" outlineLevel="0" collapsed="false">
      <c r="A489" s="63" t="s">
        <v>3482</v>
      </c>
      <c r="B489" s="63" t="s">
        <v>1882</v>
      </c>
      <c r="C489" s="63" t="s">
        <v>2079</v>
      </c>
      <c r="D489" s="63" t="s">
        <v>158</v>
      </c>
      <c r="E489" s="38" t="s">
        <v>2128</v>
      </c>
      <c r="F489" s="63" t="n">
        <v>48</v>
      </c>
      <c r="G489" s="64" t="n">
        <v>559633</v>
      </c>
      <c r="H489" s="63" t="n">
        <v>3094.52</v>
      </c>
      <c r="I489" s="1" t="str">
        <f aca="false">E489&amp;"|"&amp;D489&amp;"|"&amp;B489&amp;"|"&amp;C489</f>
        <v>PAVURU (Médio Xingu)|POLO BASE|MT|XINGU</v>
      </c>
    </row>
    <row r="490" customFormat="false" ht="22.5" hidden="false" customHeight="true" outlineLevel="0" collapsed="false">
      <c r="A490" s="63" t="s">
        <v>3482</v>
      </c>
      <c r="B490" s="63" t="s">
        <v>1882</v>
      </c>
      <c r="C490" s="63" t="s">
        <v>2079</v>
      </c>
      <c r="D490" s="63" t="s">
        <v>187</v>
      </c>
      <c r="E490" s="38" t="s">
        <v>2134</v>
      </c>
      <c r="F490" s="63" t="n">
        <v>23</v>
      </c>
      <c r="G490" s="64" t="n">
        <v>160073</v>
      </c>
      <c r="H490" s="63" t="n">
        <v>947.83</v>
      </c>
      <c r="I490" s="1" t="str">
        <f aca="false">E490&amp;"|"&amp;D490&amp;"|"&amp;B490&amp;"|"&amp;C490</f>
        <v>QUERÊNCIA|CASAI|MT|XINGU</v>
      </c>
    </row>
    <row r="491" customFormat="false" ht="22.5" hidden="false" customHeight="true" outlineLevel="0" collapsed="false">
      <c r="A491" s="63" t="s">
        <v>3482</v>
      </c>
      <c r="B491" s="63" t="s">
        <v>1882</v>
      </c>
      <c r="C491" s="63" t="s">
        <v>2079</v>
      </c>
      <c r="D491" s="63" t="s">
        <v>187</v>
      </c>
      <c r="E491" s="38" t="s">
        <v>2140</v>
      </c>
      <c r="F491" s="63" t="n">
        <v>17</v>
      </c>
      <c r="G491" s="64" t="n">
        <v>118315</v>
      </c>
      <c r="H491" s="63" t="n">
        <v>700.57</v>
      </c>
      <c r="I491" s="1" t="str">
        <f aca="false">E491&amp;"|"&amp;D491&amp;"|"&amp;B491&amp;"|"&amp;C491</f>
        <v>SINOP|CASAI|MT|XINGU</v>
      </c>
    </row>
    <row r="492" customFormat="false" ht="22.5" hidden="false" customHeight="true" outlineLevel="0" collapsed="false">
      <c r="A492" s="63" t="s">
        <v>3482</v>
      </c>
      <c r="B492" s="63" t="s">
        <v>1882</v>
      </c>
      <c r="C492" s="63" t="s">
        <v>2079</v>
      </c>
      <c r="D492" s="63" t="s">
        <v>158</v>
      </c>
      <c r="E492" s="38" t="s">
        <v>2152</v>
      </c>
      <c r="F492" s="63" t="n">
        <v>22</v>
      </c>
      <c r="G492" s="64" t="n">
        <v>248089</v>
      </c>
      <c r="H492" s="63" t="n">
        <v>1376.7</v>
      </c>
      <c r="I492" s="1" t="str">
        <f aca="false">E492&amp;"|"&amp;D492&amp;"|"&amp;B492&amp;"|"&amp;C492</f>
        <v>WAWI (Leste Xingu)|POLO BASE|MT|XINGU</v>
      </c>
    </row>
    <row r="493" customFormat="false" ht="22.5" hidden="false" customHeight="true" outlineLevel="0" collapsed="false">
      <c r="A493" s="63" t="s">
        <v>3483</v>
      </c>
      <c r="B493" s="63" t="s">
        <v>1466</v>
      </c>
      <c r="C493" s="63" t="s">
        <v>1468</v>
      </c>
      <c r="D493" s="63" t="s">
        <v>543</v>
      </c>
      <c r="E493" s="38" t="s">
        <v>1467</v>
      </c>
      <c r="F493" s="63" t="n">
        <v>13</v>
      </c>
      <c r="G493" s="64" t="n">
        <v>95057</v>
      </c>
      <c r="H493" s="63" t="n">
        <v>558.675</v>
      </c>
      <c r="I493" s="1" t="str">
        <f aca="false">E493&amp;"|"&amp;D493&amp;"|"&amp;B493&amp;"|"&amp;C493</f>
        <v>ARACRUZ|SUBPOLO|ES|MINAS GERAIS E ESPÍRITO SANTO</v>
      </c>
    </row>
    <row r="494" customFormat="false" ht="22.5" hidden="false" customHeight="true" outlineLevel="0" collapsed="false">
      <c r="A494" s="63" t="s">
        <v>3483</v>
      </c>
      <c r="B494" s="63" t="s">
        <v>1466</v>
      </c>
      <c r="C494" s="63" t="s">
        <v>1468</v>
      </c>
      <c r="D494" s="63" t="s">
        <v>158</v>
      </c>
      <c r="E494" s="38" t="s">
        <v>1475</v>
      </c>
      <c r="F494" s="63" t="n">
        <v>10</v>
      </c>
      <c r="G494" s="64" t="n">
        <v>99277</v>
      </c>
      <c r="H494" s="63" t="n">
        <v>559</v>
      </c>
      <c r="I494" s="1" t="str">
        <f aca="false">E494&amp;"|"&amp;D494&amp;"|"&amp;B494&amp;"|"&amp;C494</f>
        <v>BOA ESPERANÇA|POLO BASE|ES|MINAS GERAIS E ESPÍRITO SANTO</v>
      </c>
    </row>
    <row r="495" customFormat="false" ht="22.5" hidden="false" customHeight="true" outlineLevel="0" collapsed="false">
      <c r="A495" s="63" t="s">
        <v>3483</v>
      </c>
      <c r="B495" s="63" t="s">
        <v>1466</v>
      </c>
      <c r="C495" s="63" t="s">
        <v>1468</v>
      </c>
      <c r="D495" s="63" t="s">
        <v>158</v>
      </c>
      <c r="E495" s="38" t="s">
        <v>1481</v>
      </c>
      <c r="F495" s="63" t="n">
        <v>15</v>
      </c>
      <c r="G495" s="64" t="n">
        <v>140011</v>
      </c>
      <c r="H495" s="63" t="n">
        <v>794.43</v>
      </c>
      <c r="I495" s="1" t="str">
        <f aca="false">E495&amp;"|"&amp;D495&amp;"|"&amp;B495&amp;"|"&amp;C495</f>
        <v>CAIEIRAS VELHA|POLO BASE|ES|MINAS GERAIS E ESPÍRITO SANTO</v>
      </c>
    </row>
    <row r="496" customFormat="false" ht="22.5" hidden="false" customHeight="true" outlineLevel="0" collapsed="false">
      <c r="A496" s="63" t="s">
        <v>3483</v>
      </c>
      <c r="B496" s="63" t="s">
        <v>1466</v>
      </c>
      <c r="C496" s="63" t="s">
        <v>1468</v>
      </c>
      <c r="D496" s="63" t="s">
        <v>158</v>
      </c>
      <c r="E496" s="38" t="s">
        <v>1487</v>
      </c>
      <c r="F496" s="63" t="n">
        <v>14</v>
      </c>
      <c r="G496" s="64" t="n">
        <v>127116</v>
      </c>
      <c r="H496" s="63" t="n">
        <v>723.84</v>
      </c>
      <c r="I496" s="1" t="str">
        <f aca="false">E496&amp;"|"&amp;D496&amp;"|"&amp;B496&amp;"|"&amp;C496</f>
        <v>COMBOIOS|POLO BASE|ES|MINAS GERAIS E ESPÍRITO SANTO</v>
      </c>
    </row>
    <row r="497" customFormat="false" ht="22.5" hidden="false" customHeight="true" outlineLevel="0" collapsed="false">
      <c r="A497" s="63" t="s">
        <v>3483</v>
      </c>
      <c r="B497" s="63" t="s">
        <v>1466</v>
      </c>
      <c r="C497" s="63" t="s">
        <v>1468</v>
      </c>
      <c r="D497" s="63" t="s">
        <v>158</v>
      </c>
      <c r="E497" s="38" t="s">
        <v>1493</v>
      </c>
      <c r="F497" s="63" t="n">
        <v>12</v>
      </c>
      <c r="G497" s="64" t="n">
        <v>119132</v>
      </c>
      <c r="H497" s="63" t="n">
        <v>670.8</v>
      </c>
      <c r="I497" s="1" t="str">
        <f aca="false">E497&amp;"|"&amp;D497&amp;"|"&amp;B497&amp;"|"&amp;C497</f>
        <v>IRAJÁ|POLO BASE|ES|MINAS GERAIS E ESPÍRITO SANTO</v>
      </c>
    </row>
    <row r="498" customFormat="false" ht="22.5" hidden="false" customHeight="true" outlineLevel="0" collapsed="false">
      <c r="A498" s="63" t="s">
        <v>3483</v>
      </c>
      <c r="B498" s="63" t="s">
        <v>1466</v>
      </c>
      <c r="C498" s="63" t="s">
        <v>1468</v>
      </c>
      <c r="D498" s="63" t="s">
        <v>158</v>
      </c>
      <c r="E498" s="38" t="s">
        <v>1361</v>
      </c>
      <c r="F498" s="63" t="n">
        <v>11</v>
      </c>
      <c r="G498" s="64" t="n">
        <v>100300</v>
      </c>
      <c r="H498" s="63" t="n">
        <v>570.83</v>
      </c>
      <c r="I498" s="1" t="str">
        <f aca="false">E498&amp;"|"&amp;D498&amp;"|"&amp;B498&amp;"|"&amp;C498</f>
        <v>PAU BRASIL|POLO BASE|ES|MINAS GERAIS E ESPÍRITO SANTO</v>
      </c>
    </row>
    <row r="499" customFormat="false" ht="22.5" hidden="false" customHeight="true" outlineLevel="0" collapsed="false">
      <c r="A499" s="63" t="s">
        <v>3483</v>
      </c>
      <c r="B499" s="63" t="s">
        <v>1581</v>
      </c>
      <c r="C499" s="63" t="s">
        <v>1468</v>
      </c>
      <c r="D499" s="63" t="s">
        <v>158</v>
      </c>
      <c r="E499" s="38" t="s">
        <v>1582</v>
      </c>
      <c r="F499" s="63" t="n">
        <v>6</v>
      </c>
      <c r="G499" s="64" t="n">
        <v>59566</v>
      </c>
      <c r="H499" s="63" t="n">
        <v>335.4</v>
      </c>
      <c r="I499" s="1" t="str">
        <f aca="false">E499&amp;"|"&amp;D499&amp;"|"&amp;B499&amp;"|"&amp;C499</f>
        <v>ARAÇUAÍ|POLO BASE|MG|MINAS GERAIS E ESPÍRITO SANTO</v>
      </c>
    </row>
    <row r="500" customFormat="false" ht="22.5" hidden="false" customHeight="true" outlineLevel="0" collapsed="false">
      <c r="A500" s="63" t="s">
        <v>3483</v>
      </c>
      <c r="B500" s="63" t="s">
        <v>1581</v>
      </c>
      <c r="C500" s="63" t="s">
        <v>1468</v>
      </c>
      <c r="D500" s="63" t="s">
        <v>158</v>
      </c>
      <c r="E500" s="38" t="s">
        <v>1589</v>
      </c>
      <c r="F500" s="63" t="n">
        <v>10</v>
      </c>
      <c r="G500" s="64" t="n">
        <v>111149</v>
      </c>
      <c r="H500" s="63" t="n">
        <v>617.76</v>
      </c>
      <c r="I500" s="1" t="str">
        <f aca="false">E500&amp;"|"&amp;D500&amp;"|"&amp;B500&amp;"|"&amp;C500</f>
        <v>BARREIRO PRETO|POLO BASE|MG|MINAS GERAIS E ESPÍRITO SANTO</v>
      </c>
    </row>
    <row r="501" customFormat="false" ht="22.5" hidden="false" customHeight="true" outlineLevel="0" collapsed="false">
      <c r="A501" s="63" t="s">
        <v>3483</v>
      </c>
      <c r="B501" s="63" t="s">
        <v>1581</v>
      </c>
      <c r="C501" s="63" t="s">
        <v>1468</v>
      </c>
      <c r="D501" s="63" t="s">
        <v>158</v>
      </c>
      <c r="E501" s="38" t="s">
        <v>1596</v>
      </c>
      <c r="F501" s="63" t="n">
        <v>14</v>
      </c>
      <c r="G501" s="64" t="n">
        <v>138988</v>
      </c>
      <c r="H501" s="63" t="n">
        <v>782.6</v>
      </c>
      <c r="I501" s="1" t="str">
        <f aca="false">E501&amp;"|"&amp;D501&amp;"|"&amp;B501&amp;"|"&amp;C501</f>
        <v>BELA VISTA|POLO BASE|MG|MINAS GERAIS E ESPÍRITO SANTO</v>
      </c>
    </row>
    <row r="502" customFormat="false" ht="22.5" hidden="false" customHeight="true" outlineLevel="0" collapsed="false">
      <c r="A502" s="63" t="s">
        <v>3483</v>
      </c>
      <c r="B502" s="63" t="s">
        <v>1581</v>
      </c>
      <c r="C502" s="63" t="s">
        <v>1468</v>
      </c>
      <c r="D502" s="63" t="s">
        <v>187</v>
      </c>
      <c r="E502" s="38" t="s">
        <v>1602</v>
      </c>
      <c r="F502" s="63" t="n">
        <v>15</v>
      </c>
      <c r="G502" s="64" t="n">
        <v>116267</v>
      </c>
      <c r="H502" s="63" t="n">
        <v>676.91</v>
      </c>
      <c r="I502" s="1" t="str">
        <f aca="false">E502&amp;"|"&amp;D502&amp;"|"&amp;B502&amp;"|"&amp;C502</f>
        <v>BELO HORIZONTE|CASAI|MG|MINAS GERAIS E ESPÍRITO SANTO</v>
      </c>
    </row>
    <row r="503" customFormat="false" ht="22.5" hidden="false" customHeight="true" outlineLevel="0" collapsed="false">
      <c r="A503" s="63" t="s">
        <v>3483</v>
      </c>
      <c r="B503" s="63" t="s">
        <v>1581</v>
      </c>
      <c r="C503" s="63" t="s">
        <v>1468</v>
      </c>
      <c r="D503" s="63" t="s">
        <v>158</v>
      </c>
      <c r="E503" s="38" t="s">
        <v>1608</v>
      </c>
      <c r="F503" s="63" t="n">
        <v>46</v>
      </c>
      <c r="G503" s="64" t="n">
        <v>496870</v>
      </c>
      <c r="H503" s="63" t="n">
        <v>2770.625</v>
      </c>
      <c r="I503" s="1" t="str">
        <f aca="false">E503&amp;"|"&amp;D503&amp;"|"&amp;B503&amp;"|"&amp;C503</f>
        <v>BREJO MATA FOME|POLO BASE|MG|MINAS GERAIS E ESPÍRITO SANTO</v>
      </c>
    </row>
    <row r="504" customFormat="false" ht="22.5" hidden="false" customHeight="true" outlineLevel="0" collapsed="false">
      <c r="A504" s="63" t="s">
        <v>3483</v>
      </c>
      <c r="B504" s="63" t="s">
        <v>1581</v>
      </c>
      <c r="C504" s="63" t="s">
        <v>1468</v>
      </c>
      <c r="D504" s="63" t="s">
        <v>158</v>
      </c>
      <c r="E504" s="38" t="s">
        <v>1617</v>
      </c>
      <c r="F504" s="63" t="n">
        <v>5</v>
      </c>
      <c r="G504" s="64" t="n">
        <v>46670</v>
      </c>
      <c r="H504" s="63" t="n">
        <v>264.81</v>
      </c>
      <c r="I504" s="1" t="str">
        <f aca="false">E504&amp;"|"&amp;D504&amp;"|"&amp;B504&amp;"|"&amp;C504</f>
        <v>CAMPANÁRIO|POLO BASE|MG|MINAS GERAIS E ESPÍRITO SANTO</v>
      </c>
    </row>
    <row r="505" customFormat="false" ht="22.5" hidden="false" customHeight="true" outlineLevel="0" collapsed="false">
      <c r="A505" s="63" t="s">
        <v>3483</v>
      </c>
      <c r="B505" s="63" t="s">
        <v>1581</v>
      </c>
      <c r="C505" s="63" t="s">
        <v>1468</v>
      </c>
      <c r="D505" s="63" t="s">
        <v>158</v>
      </c>
      <c r="E505" s="38" t="s">
        <v>1624</v>
      </c>
      <c r="F505" s="63" t="n">
        <v>7</v>
      </c>
      <c r="G505" s="64" t="n">
        <v>66526</v>
      </c>
      <c r="H505" s="63" t="n">
        <v>376.61</v>
      </c>
      <c r="I505" s="1" t="str">
        <f aca="false">E505&amp;"|"&amp;D505&amp;"|"&amp;B505&amp;"|"&amp;C505</f>
        <v>CAPÃO DO ZEZINHO|POLO BASE|MG|MINAS GERAIS E ESPÍRITO SANTO</v>
      </c>
    </row>
    <row r="506" customFormat="false" ht="22.5" hidden="false" customHeight="true" outlineLevel="0" collapsed="false">
      <c r="A506" s="63" t="s">
        <v>3483</v>
      </c>
      <c r="B506" s="63" t="s">
        <v>1581</v>
      </c>
      <c r="C506" s="63" t="s">
        <v>1468</v>
      </c>
      <c r="D506" s="63" t="s">
        <v>158</v>
      </c>
      <c r="E506" s="38" t="s">
        <v>1629</v>
      </c>
      <c r="F506" s="63" t="n">
        <v>25</v>
      </c>
      <c r="G506" s="64" t="n">
        <v>257096</v>
      </c>
      <c r="H506" s="63" t="n">
        <v>1441.57</v>
      </c>
      <c r="I506" s="1" t="str">
        <f aca="false">E506&amp;"|"&amp;D506&amp;"|"&amp;B506&amp;"|"&amp;C506</f>
        <v>CARMÉSIA|POLO BASE|MG|MINAS GERAIS E ESPÍRITO SANTO</v>
      </c>
    </row>
    <row r="507" customFormat="false" ht="22.5" hidden="false" customHeight="true" outlineLevel="0" collapsed="false">
      <c r="A507" s="63" t="s">
        <v>3483</v>
      </c>
      <c r="B507" s="63" t="s">
        <v>1581</v>
      </c>
      <c r="C507" s="63" t="s">
        <v>1468</v>
      </c>
      <c r="D507" s="63" t="s">
        <v>187</v>
      </c>
      <c r="E507" s="38" t="s">
        <v>1642</v>
      </c>
      <c r="F507" s="63" t="n">
        <v>30</v>
      </c>
      <c r="G507" s="64" t="n">
        <v>208790</v>
      </c>
      <c r="H507" s="63" t="n">
        <v>1236.3</v>
      </c>
      <c r="I507" s="1" t="str">
        <f aca="false">E507&amp;"|"&amp;D507&amp;"|"&amp;B507&amp;"|"&amp;C507</f>
        <v>GOVERNADOR VALADARES|CASAI|MG|MINAS GERAIS E ESPÍRITO SANTO</v>
      </c>
    </row>
    <row r="508" customFormat="false" ht="22.5" hidden="false" customHeight="true" outlineLevel="0" collapsed="false">
      <c r="A508" s="63" t="s">
        <v>3483</v>
      </c>
      <c r="B508" s="63" t="s">
        <v>1581</v>
      </c>
      <c r="C508" s="63" t="s">
        <v>1468</v>
      </c>
      <c r="D508" s="63" t="s">
        <v>136</v>
      </c>
      <c r="E508" s="38" t="s">
        <v>1642</v>
      </c>
      <c r="F508" s="63" t="n">
        <v>23</v>
      </c>
      <c r="G508" s="64" t="n">
        <v>189125</v>
      </c>
      <c r="H508" s="63" t="n">
        <v>1089.855</v>
      </c>
      <c r="I508" s="1" t="str">
        <f aca="false">E508&amp;"|"&amp;D508&amp;"|"&amp;B508&amp;"|"&amp;C508</f>
        <v>GOVERNADOR VALADARES|DSEI|MG|MINAS GERAIS E ESPÍRITO SANTO</v>
      </c>
    </row>
    <row r="509" customFormat="false" ht="22.5" hidden="false" customHeight="true" outlineLevel="0" collapsed="false">
      <c r="A509" s="63" t="s">
        <v>3483</v>
      </c>
      <c r="B509" s="63" t="s">
        <v>1581</v>
      </c>
      <c r="C509" s="63" t="s">
        <v>1468</v>
      </c>
      <c r="D509" s="63" t="s">
        <v>158</v>
      </c>
      <c r="E509" s="38" t="s">
        <v>1658</v>
      </c>
      <c r="F509" s="63" t="n">
        <v>6</v>
      </c>
      <c r="G509" s="64" t="n">
        <v>47694</v>
      </c>
      <c r="H509" s="63" t="n">
        <v>276.64</v>
      </c>
      <c r="I509" s="1" t="str">
        <f aca="false">E509&amp;"|"&amp;D509&amp;"|"&amp;B509&amp;"|"&amp;C509</f>
        <v>ITAPECERICA|POLO BASE|MG|MINAS GERAIS E ESPÍRITO SANTO</v>
      </c>
    </row>
    <row r="510" customFormat="false" ht="22.5" hidden="false" customHeight="true" outlineLevel="0" collapsed="false">
      <c r="A510" s="63" t="s">
        <v>3483</v>
      </c>
      <c r="B510" s="63" t="s">
        <v>1581</v>
      </c>
      <c r="C510" s="63" t="s">
        <v>1468</v>
      </c>
      <c r="D510" s="63" t="s">
        <v>158</v>
      </c>
      <c r="E510" s="38" t="s">
        <v>1664</v>
      </c>
      <c r="F510" s="63" t="n">
        <v>19</v>
      </c>
      <c r="G510" s="64" t="n">
        <v>209402</v>
      </c>
      <c r="H510" s="63" t="n">
        <v>1164.93</v>
      </c>
      <c r="I510" s="1" t="str">
        <f aca="false">E510&amp;"|"&amp;D510&amp;"|"&amp;B510&amp;"|"&amp;C510</f>
        <v>ITAPICURU|POLO BASE|MG|MINAS GERAIS E ESPÍRITO SANTO</v>
      </c>
    </row>
    <row r="511" customFormat="false" ht="22.5" hidden="false" customHeight="true" outlineLevel="0" collapsed="false">
      <c r="A511" s="63" t="s">
        <v>3483</v>
      </c>
      <c r="B511" s="63" t="s">
        <v>1581</v>
      </c>
      <c r="C511" s="63" t="s">
        <v>1468</v>
      </c>
      <c r="D511" s="63" t="s">
        <v>158</v>
      </c>
      <c r="E511" s="38" t="s">
        <v>1669</v>
      </c>
      <c r="F511" s="63" t="n">
        <v>7</v>
      </c>
      <c r="G511" s="64" t="n">
        <v>66526</v>
      </c>
      <c r="H511" s="63" t="n">
        <v>376.61</v>
      </c>
      <c r="I511" s="1" t="str">
        <f aca="false">E511&amp;"|"&amp;D511&amp;"|"&amp;B511&amp;"|"&amp;C511</f>
        <v>LADAINHA|POLO BASE|MG|MINAS GERAIS E ESPÍRITO SANTO</v>
      </c>
    </row>
    <row r="512" customFormat="false" ht="22.5" hidden="false" customHeight="true" outlineLevel="0" collapsed="false">
      <c r="A512" s="63" t="s">
        <v>3483</v>
      </c>
      <c r="B512" s="63" t="s">
        <v>1581</v>
      </c>
      <c r="C512" s="63" t="s">
        <v>1468</v>
      </c>
      <c r="D512" s="63" t="s">
        <v>543</v>
      </c>
      <c r="E512" s="38" t="s">
        <v>1675</v>
      </c>
      <c r="F512" s="63" t="n">
        <v>36</v>
      </c>
      <c r="G512" s="64" t="n">
        <v>343027</v>
      </c>
      <c r="H512" s="63" t="n">
        <v>1938.69</v>
      </c>
      <c r="I512" s="1" t="str">
        <f aca="false">E512&amp;"|"&amp;D512&amp;"|"&amp;B512&amp;"|"&amp;C512</f>
        <v>MACHACALIS|SUBPOLO|MG|MINAS GERAIS E ESPÍRITO SANTO</v>
      </c>
    </row>
    <row r="513" customFormat="false" ht="22.5" hidden="false" customHeight="true" outlineLevel="0" collapsed="false">
      <c r="A513" s="63" t="s">
        <v>3483</v>
      </c>
      <c r="B513" s="63" t="s">
        <v>1581</v>
      </c>
      <c r="C513" s="63" t="s">
        <v>1468</v>
      </c>
      <c r="D513" s="63" t="s">
        <v>187</v>
      </c>
      <c r="E513" s="38" t="s">
        <v>1681</v>
      </c>
      <c r="F513" s="63" t="n">
        <v>10</v>
      </c>
      <c r="G513" s="64" t="n">
        <v>69597</v>
      </c>
      <c r="H513" s="63" t="n">
        <v>412.1</v>
      </c>
      <c r="I513" s="1" t="str">
        <f aca="false">E513&amp;"|"&amp;D513&amp;"|"&amp;B513&amp;"|"&amp;C513</f>
        <v>MONTES CLAROS|CASAI|MG|MINAS GERAIS E ESPÍRITO SANTO</v>
      </c>
    </row>
    <row r="514" customFormat="false" ht="22.5" hidden="false" customHeight="true" outlineLevel="0" collapsed="false">
      <c r="A514" s="63" t="s">
        <v>3483</v>
      </c>
      <c r="B514" s="63" t="s">
        <v>1581</v>
      </c>
      <c r="C514" s="63" t="s">
        <v>1468</v>
      </c>
      <c r="D514" s="63" t="s">
        <v>158</v>
      </c>
      <c r="E514" s="38" t="s">
        <v>1687</v>
      </c>
      <c r="F514" s="63" t="n">
        <v>17</v>
      </c>
      <c r="G514" s="64" t="n">
        <v>177675</v>
      </c>
      <c r="H514" s="63" t="n">
        <v>994.37</v>
      </c>
      <c r="I514" s="1" t="str">
        <f aca="false">E514&amp;"|"&amp;D514&amp;"|"&amp;B514&amp;"|"&amp;C514</f>
        <v>PINDAÍBA|POLO BASE|MG|MINAS GERAIS E ESPÍRITO SANTO</v>
      </c>
    </row>
    <row r="515" customFormat="false" ht="22.5" hidden="false" customHeight="true" outlineLevel="0" collapsed="false">
      <c r="A515" s="63" t="s">
        <v>3483</v>
      </c>
      <c r="B515" s="63" t="s">
        <v>1581</v>
      </c>
      <c r="C515" s="63" t="s">
        <v>1468</v>
      </c>
      <c r="D515" s="63" t="s">
        <v>158</v>
      </c>
      <c r="E515" s="38" t="s">
        <v>1694</v>
      </c>
      <c r="F515" s="63" t="n">
        <v>20</v>
      </c>
      <c r="G515" s="64" t="n">
        <v>204490</v>
      </c>
      <c r="H515" s="63" t="n">
        <v>1147.38</v>
      </c>
      <c r="I515" s="1" t="str">
        <f aca="false">E515&amp;"|"&amp;D515&amp;"|"&amp;B515&amp;"|"&amp;C515</f>
        <v>PRADINHO|POLO BASE|MG|MINAS GERAIS E ESPÍRITO SANTO</v>
      </c>
    </row>
    <row r="516" customFormat="false" ht="22.5" hidden="false" customHeight="true" outlineLevel="0" collapsed="false">
      <c r="A516" s="63" t="s">
        <v>3483</v>
      </c>
      <c r="B516" s="63" t="s">
        <v>1581</v>
      </c>
      <c r="C516" s="63" t="s">
        <v>1468</v>
      </c>
      <c r="D516" s="63" t="s">
        <v>158</v>
      </c>
      <c r="E516" s="38" t="s">
        <v>1700</v>
      </c>
      <c r="F516" s="63" t="n">
        <v>9</v>
      </c>
      <c r="G516" s="64" t="n">
        <v>98253</v>
      </c>
      <c r="H516" s="63" t="n">
        <v>547.17</v>
      </c>
      <c r="I516" s="1" t="str">
        <f aca="false">E516&amp;"|"&amp;D516&amp;"|"&amp;B516&amp;"|"&amp;C516</f>
        <v>PRATA|POLO BASE|MG|MINAS GERAIS E ESPÍRITO SANTO</v>
      </c>
    </row>
    <row r="517" customFormat="false" ht="22.5" hidden="false" customHeight="true" outlineLevel="0" collapsed="false">
      <c r="A517" s="63" t="s">
        <v>3483</v>
      </c>
      <c r="B517" s="63" t="s">
        <v>1581</v>
      </c>
      <c r="C517" s="63" t="s">
        <v>1468</v>
      </c>
      <c r="D517" s="63" t="s">
        <v>158</v>
      </c>
      <c r="E517" s="38" t="s">
        <v>1712</v>
      </c>
      <c r="F517" s="63" t="n">
        <v>11</v>
      </c>
      <c r="G517" s="64" t="n">
        <v>106236</v>
      </c>
      <c r="H517" s="63" t="n">
        <v>600.21</v>
      </c>
      <c r="I517" s="1" t="str">
        <f aca="false">E517&amp;"|"&amp;D517&amp;"|"&amp;B517&amp;"|"&amp;C517</f>
        <v>RANCHARIA|POLO BASE|MG|MINAS GERAIS E ESPÍRITO SANTO</v>
      </c>
    </row>
    <row r="518" customFormat="false" ht="22.5" hidden="false" customHeight="true" outlineLevel="0" collapsed="false">
      <c r="A518" s="63" t="s">
        <v>3483</v>
      </c>
      <c r="B518" s="63" t="s">
        <v>1581</v>
      </c>
      <c r="C518" s="63" t="s">
        <v>1468</v>
      </c>
      <c r="D518" s="63" t="s">
        <v>158</v>
      </c>
      <c r="E518" s="38" t="s">
        <v>1718</v>
      </c>
      <c r="F518" s="63" t="n">
        <v>15</v>
      </c>
      <c r="G518" s="64" t="n">
        <v>157819</v>
      </c>
      <c r="H518" s="63" t="n">
        <v>882.57</v>
      </c>
      <c r="I518" s="1" t="str">
        <f aca="false">E518&amp;"|"&amp;D518&amp;"|"&amp;B518&amp;"|"&amp;C518</f>
        <v>RESPLENDOR|POLO BASE|MG|MINAS GERAIS E ESPÍRITO SANTO</v>
      </c>
    </row>
    <row r="519" customFormat="false" ht="22.5" hidden="false" customHeight="true" outlineLevel="0" collapsed="false">
      <c r="A519" s="63" t="s">
        <v>3483</v>
      </c>
      <c r="B519" s="63" t="s">
        <v>1581</v>
      </c>
      <c r="C519" s="63" t="s">
        <v>1468</v>
      </c>
      <c r="D519" s="63" t="s">
        <v>158</v>
      </c>
      <c r="E519" s="38" t="s">
        <v>1724</v>
      </c>
      <c r="F519" s="63" t="n">
        <v>10</v>
      </c>
      <c r="G519" s="64" t="n">
        <v>105213</v>
      </c>
      <c r="H519" s="63" t="n">
        <v>588.38</v>
      </c>
      <c r="I519" s="1" t="str">
        <f aca="false">E519&amp;"|"&amp;D519&amp;"|"&amp;B519&amp;"|"&amp;C519</f>
        <v>SANTA CRUZ|POLO BASE|MG|MINAS GERAIS E ESPÍRITO SANTO</v>
      </c>
    </row>
    <row r="520" customFormat="false" ht="22.5" hidden="false" customHeight="true" outlineLevel="0" collapsed="false">
      <c r="A520" s="63" t="s">
        <v>3483</v>
      </c>
      <c r="B520" s="63" t="s">
        <v>1581</v>
      </c>
      <c r="C520" s="63" t="s">
        <v>1468</v>
      </c>
      <c r="D520" s="63" t="s">
        <v>158</v>
      </c>
      <c r="E520" s="38" t="s">
        <v>1730</v>
      </c>
      <c r="F520" s="63" t="n">
        <v>20</v>
      </c>
      <c r="G520" s="64" t="n">
        <v>210426</v>
      </c>
      <c r="H520" s="63" t="n">
        <v>1176.76</v>
      </c>
      <c r="I520" s="1" t="str">
        <f aca="false">E520&amp;"|"&amp;D520&amp;"|"&amp;B520&amp;"|"&amp;C520</f>
        <v>SUMARÉ|POLO BASE|MG|MINAS GERAIS E ESPÍRITO SANTO</v>
      </c>
    </row>
    <row r="521" customFormat="false" ht="22.5" hidden="false" customHeight="true" outlineLevel="0" collapsed="false">
      <c r="A521" s="63" t="s">
        <v>3483</v>
      </c>
      <c r="B521" s="63" t="s">
        <v>1581</v>
      </c>
      <c r="C521" s="63" t="s">
        <v>1468</v>
      </c>
      <c r="D521" s="63" t="s">
        <v>158</v>
      </c>
      <c r="E521" s="38" t="s">
        <v>1736</v>
      </c>
      <c r="F521" s="63" t="n">
        <v>13</v>
      </c>
      <c r="G521" s="64" t="n">
        <v>143900</v>
      </c>
      <c r="H521" s="63" t="n">
        <v>800.15</v>
      </c>
      <c r="I521" s="1" t="str">
        <f aca="false">E521&amp;"|"&amp;D521&amp;"|"&amp;B521&amp;"|"&amp;C521</f>
        <v>SUMARÉ III|POLO BASE|MG|MINAS GERAIS E ESPÍRITO SANTO</v>
      </c>
    </row>
    <row r="522" customFormat="false" ht="22.5" hidden="false" customHeight="true" outlineLevel="0" collapsed="false">
      <c r="A522" s="63" t="s">
        <v>3483</v>
      </c>
      <c r="B522" s="63" t="s">
        <v>1581</v>
      </c>
      <c r="C522" s="63" t="s">
        <v>1468</v>
      </c>
      <c r="D522" s="63" t="s">
        <v>543</v>
      </c>
      <c r="E522" s="38" t="s">
        <v>1588</v>
      </c>
      <c r="F522" s="63" t="n">
        <v>26</v>
      </c>
      <c r="G522" s="64" t="n">
        <v>218651</v>
      </c>
      <c r="H522" s="63" t="n">
        <v>1255.735</v>
      </c>
      <c r="I522" s="1" t="str">
        <f aca="false">E522&amp;"|"&amp;D522&amp;"|"&amp;B522&amp;"|"&amp;C522</f>
        <v>SÃO JOÃO DAS MISSÕES|SUBPOLO|MG|MINAS GERAIS E ESPÍRITO SANTO</v>
      </c>
    </row>
    <row r="523" customFormat="false" ht="22.5" hidden="false" customHeight="true" outlineLevel="0" collapsed="false">
      <c r="A523" s="63" t="s">
        <v>3483</v>
      </c>
      <c r="B523" s="63" t="s">
        <v>1581</v>
      </c>
      <c r="C523" s="63" t="s">
        <v>1468</v>
      </c>
      <c r="D523" s="63" t="s">
        <v>543</v>
      </c>
      <c r="E523" s="38" t="s">
        <v>1635</v>
      </c>
      <c r="F523" s="63" t="n">
        <v>7</v>
      </c>
      <c r="G523" s="64" t="n">
        <v>53511</v>
      </c>
      <c r="H523" s="63" t="n">
        <v>309.335</v>
      </c>
      <c r="I523" s="1" t="str">
        <f aca="false">E523&amp;"|"&amp;D523&amp;"|"&amp;B523&amp;"|"&amp;C523</f>
        <v>TEÓFILO OTONI|SUBPOLO|MG|MINAS GERAIS E ESPÍRITO SANTO</v>
      </c>
    </row>
    <row r="524" customFormat="false" ht="22.5" hidden="false" customHeight="true" outlineLevel="0" collapsed="false">
      <c r="A524" s="63" t="s">
        <v>3483</v>
      </c>
      <c r="B524" s="63" t="s">
        <v>1581</v>
      </c>
      <c r="C524" s="63" t="s">
        <v>1468</v>
      </c>
      <c r="D524" s="63" t="s">
        <v>158</v>
      </c>
      <c r="E524" s="38" t="s">
        <v>1752</v>
      </c>
      <c r="F524" s="63" t="n">
        <v>13</v>
      </c>
      <c r="G524" s="64" t="n">
        <v>114220</v>
      </c>
      <c r="H524" s="63" t="n">
        <v>653.25</v>
      </c>
      <c r="I524" s="1" t="str">
        <f aca="false">E524&amp;"|"&amp;D524&amp;"|"&amp;B524&amp;"|"&amp;C524</f>
        <v>TOPÁZIO|POLO BASE|MG|MINAS GERAIS E ESPÍRITO SANTO</v>
      </c>
    </row>
    <row r="525" customFormat="false" ht="22.5" hidden="false" customHeight="true" outlineLevel="0" collapsed="false">
      <c r="A525" s="63" t="s">
        <v>3483</v>
      </c>
      <c r="B525" s="63" t="s">
        <v>1581</v>
      </c>
      <c r="C525" s="63" t="s">
        <v>1468</v>
      </c>
      <c r="D525" s="63" t="s">
        <v>158</v>
      </c>
      <c r="E525" s="38" t="s">
        <v>1759</v>
      </c>
      <c r="F525" s="63" t="n">
        <v>8</v>
      </c>
      <c r="G525" s="64" t="n">
        <v>73485</v>
      </c>
      <c r="H525" s="63" t="n">
        <v>417.82</v>
      </c>
      <c r="I525" s="1" t="str">
        <f aca="false">E525&amp;"|"&amp;D525&amp;"|"&amp;B525&amp;"|"&amp;C525</f>
        <v>VÁRZEA GRANDE|POLO BASE|MG|MINAS GERAIS E ESPÍRITO SANTO</v>
      </c>
    </row>
    <row r="526" customFormat="false" ht="22.5" hidden="false" customHeight="true" outlineLevel="0" collapsed="false">
      <c r="A526" s="63" t="s">
        <v>3483</v>
      </c>
      <c r="B526" s="63" t="s">
        <v>1581</v>
      </c>
      <c r="C526" s="63" t="s">
        <v>1468</v>
      </c>
      <c r="D526" s="63" t="s">
        <v>158</v>
      </c>
      <c r="E526" s="38" t="s">
        <v>1766</v>
      </c>
      <c r="F526" s="63" t="n">
        <v>2</v>
      </c>
      <c r="G526" s="64" t="n">
        <v>13919</v>
      </c>
      <c r="H526" s="63" t="n">
        <v>82.42</v>
      </c>
      <c r="I526" s="1" t="str">
        <f aca="false">E526&amp;"|"&amp;D526&amp;"|"&amp;B526&amp;"|"&amp;C526</f>
        <v>ÁGUA BOA|POLO BASE|MG|MINAS GERAIS E ESPÍRITO SANTO</v>
      </c>
    </row>
    <row r="527" customFormat="false" ht="22.5" hidden="false" customHeight="true" outlineLevel="0" collapsed="false">
      <c r="A527" s="63" t="s">
        <v>3483</v>
      </c>
      <c r="B527" s="63" t="s">
        <v>2649</v>
      </c>
      <c r="C527" s="63" t="s">
        <v>2611</v>
      </c>
      <c r="D527" s="63" t="s">
        <v>158</v>
      </c>
      <c r="E527" s="38" t="s">
        <v>2650</v>
      </c>
      <c r="F527" s="63" t="n">
        <v>30</v>
      </c>
      <c r="G527" s="64" t="n">
        <v>303766</v>
      </c>
      <c r="H527" s="63" t="n">
        <v>1706.38</v>
      </c>
      <c r="I527" s="1" t="str">
        <f aca="false">E527&amp;"|"&amp;D527&amp;"|"&amp;B527&amp;"|"&amp;C527</f>
        <v>ANGRA DOS REIS|POLO BASE|RJ|LITORAL SUL</v>
      </c>
    </row>
    <row r="528" customFormat="false" ht="22.5" hidden="false" customHeight="true" outlineLevel="0" collapsed="false">
      <c r="A528" s="63" t="s">
        <v>3483</v>
      </c>
      <c r="B528" s="63" t="s">
        <v>3272</v>
      </c>
      <c r="C528" s="63" t="s">
        <v>3274</v>
      </c>
      <c r="D528" s="63" t="s">
        <v>187</v>
      </c>
      <c r="E528" s="38" t="s">
        <v>3273</v>
      </c>
      <c r="F528" s="63" t="n">
        <v>37</v>
      </c>
      <c r="G528" s="64" t="n">
        <v>257508</v>
      </c>
      <c r="H528" s="63" t="n">
        <v>1524.77</v>
      </c>
      <c r="I528" s="1" t="str">
        <f aca="false">E528&amp;"|"&amp;D528&amp;"|"&amp;B528&amp;"|"&amp;C528</f>
        <v>SÃO PAULO|CASAI|SP|CASA DE APOIO À SAÚDE INDÍGENA NACIONAL SÃO PAULO</v>
      </c>
    </row>
    <row r="529" customFormat="false" ht="22.5" hidden="false" customHeight="true" outlineLevel="0" collapsed="false">
      <c r="A529" s="63" t="s">
        <v>3483</v>
      </c>
      <c r="B529" s="63" t="s">
        <v>3272</v>
      </c>
      <c r="C529" s="63" t="s">
        <v>2611</v>
      </c>
      <c r="D529" s="63" t="s">
        <v>158</v>
      </c>
      <c r="E529" s="38" t="s">
        <v>3280</v>
      </c>
      <c r="F529" s="63" t="n">
        <v>30</v>
      </c>
      <c r="G529" s="64" t="n">
        <v>280023</v>
      </c>
      <c r="H529" s="63" t="n">
        <v>1588.86</v>
      </c>
      <c r="I529" s="1" t="str">
        <f aca="false">E529&amp;"|"&amp;D529&amp;"|"&amp;B529&amp;"|"&amp;C529</f>
        <v>BAURU|POLO BASE|SP|LITORAL SUL</v>
      </c>
    </row>
    <row r="530" customFormat="false" ht="22.5" hidden="false" customHeight="true" outlineLevel="0" collapsed="false">
      <c r="A530" s="63" t="s">
        <v>3483</v>
      </c>
      <c r="B530" s="63" t="s">
        <v>3272</v>
      </c>
      <c r="C530" s="63" t="s">
        <v>2611</v>
      </c>
      <c r="D530" s="63" t="s">
        <v>158</v>
      </c>
      <c r="E530" s="38" t="s">
        <v>3286</v>
      </c>
      <c r="F530" s="63" t="n">
        <v>14</v>
      </c>
      <c r="G530" s="64" t="n">
        <v>156796</v>
      </c>
      <c r="H530" s="63" t="n">
        <v>870.74</v>
      </c>
      <c r="I530" s="1" t="str">
        <f aca="false">E530&amp;"|"&amp;D530&amp;"|"&amp;B530&amp;"|"&amp;C530</f>
        <v>ITAPORANGA|POLO BASE|SP|LITORAL SUL</v>
      </c>
    </row>
    <row r="531" customFormat="false" ht="22.5" hidden="false" customHeight="true" outlineLevel="0" collapsed="false">
      <c r="A531" s="63" t="s">
        <v>3483</v>
      </c>
      <c r="B531" s="63" t="s">
        <v>3272</v>
      </c>
      <c r="C531" s="63" t="s">
        <v>2611</v>
      </c>
      <c r="D531" s="63" t="s">
        <v>158</v>
      </c>
      <c r="E531" s="38" t="s">
        <v>3291</v>
      </c>
      <c r="F531" s="63" t="n">
        <v>17</v>
      </c>
      <c r="G531" s="64" t="n">
        <v>195483</v>
      </c>
      <c r="H531" s="63" t="n">
        <v>1082.51</v>
      </c>
      <c r="I531" s="1" t="str">
        <f aca="false">E531&amp;"|"&amp;D531&amp;"|"&amp;B531&amp;"|"&amp;C531</f>
        <v>MIRACATU|POLO BASE|SP|LITORAL SUL</v>
      </c>
    </row>
    <row r="532" customFormat="false" ht="22.5" hidden="false" customHeight="true" outlineLevel="0" collapsed="false">
      <c r="A532" s="63" t="s">
        <v>3483</v>
      </c>
      <c r="B532" s="63" t="s">
        <v>3272</v>
      </c>
      <c r="C532" s="63" t="s">
        <v>2611</v>
      </c>
      <c r="D532" s="63" t="s">
        <v>158</v>
      </c>
      <c r="E532" s="38" t="s">
        <v>3296</v>
      </c>
      <c r="F532" s="63" t="n">
        <v>28</v>
      </c>
      <c r="G532" s="64" t="n">
        <v>295783</v>
      </c>
      <c r="H532" s="63" t="n">
        <v>1653.34</v>
      </c>
      <c r="I532" s="1" t="str">
        <f aca="false">E532&amp;"|"&amp;D532&amp;"|"&amp;B532&amp;"|"&amp;C532</f>
        <v>MONGAGUÁ|POLO BASE|SP|LITORAL SUL</v>
      </c>
    </row>
    <row r="533" customFormat="false" ht="22.5" hidden="false" customHeight="true" outlineLevel="0" collapsed="false">
      <c r="A533" s="63" t="s">
        <v>3483</v>
      </c>
      <c r="B533" s="63" t="s">
        <v>3272</v>
      </c>
      <c r="C533" s="63" t="s">
        <v>2611</v>
      </c>
      <c r="D533" s="63" t="s">
        <v>158</v>
      </c>
      <c r="E533" s="38" t="s">
        <v>3302</v>
      </c>
      <c r="F533" s="63" t="n">
        <v>28</v>
      </c>
      <c r="G533" s="64" t="n">
        <v>313591</v>
      </c>
      <c r="H533" s="63" t="n">
        <v>1741.48</v>
      </c>
      <c r="I533" s="1" t="str">
        <f aca="false">E533&amp;"|"&amp;D533&amp;"|"&amp;B533&amp;"|"&amp;C533</f>
        <v>PERUÍBE|POLO BASE|SP|LITORAL SUL</v>
      </c>
    </row>
    <row r="534" customFormat="false" ht="22.5" hidden="false" customHeight="true" outlineLevel="0" collapsed="false">
      <c r="A534" s="63" t="s">
        <v>3483</v>
      </c>
      <c r="B534" s="63" t="s">
        <v>3272</v>
      </c>
      <c r="C534" s="63" t="s">
        <v>2611</v>
      </c>
      <c r="D534" s="63" t="s">
        <v>158</v>
      </c>
      <c r="E534" s="38" t="s">
        <v>3308</v>
      </c>
      <c r="F534" s="63" t="n">
        <v>22</v>
      </c>
      <c r="G534" s="64" t="n">
        <v>236217</v>
      </c>
      <c r="H534" s="63" t="n">
        <v>1317.94</v>
      </c>
      <c r="I534" s="1" t="str">
        <f aca="false">E534&amp;"|"&amp;D534&amp;"|"&amp;B534&amp;"|"&amp;C534</f>
        <v>REGISTRO|POLO BASE|SP|LITORAL SUL</v>
      </c>
    </row>
    <row r="535" customFormat="false" ht="22.5" hidden="false" customHeight="true" outlineLevel="0" collapsed="false">
      <c r="A535" s="63" t="s">
        <v>3483</v>
      </c>
      <c r="B535" s="63" t="s">
        <v>3272</v>
      </c>
      <c r="C535" s="63" t="s">
        <v>2611</v>
      </c>
      <c r="D535" s="63" t="s">
        <v>158</v>
      </c>
      <c r="E535" s="38" t="s">
        <v>3313</v>
      </c>
      <c r="F535" s="63" t="n">
        <v>10</v>
      </c>
      <c r="G535" s="64" t="n">
        <v>105213</v>
      </c>
      <c r="H535" s="63" t="n">
        <v>588.38</v>
      </c>
      <c r="I535" s="1" t="str">
        <f aca="false">E535&amp;"|"&amp;D535&amp;"|"&amp;B535&amp;"|"&amp;C535</f>
        <v>RIO SILVEIRA|POLO BASE|SP|LITORAL SUL</v>
      </c>
    </row>
    <row r="536" customFormat="false" ht="22.5" hidden="false" customHeight="true" outlineLevel="0" collapsed="false">
      <c r="A536" s="63" t="s">
        <v>3483</v>
      </c>
      <c r="B536" s="63" t="s">
        <v>3272</v>
      </c>
      <c r="C536" s="63" t="s">
        <v>2611</v>
      </c>
      <c r="D536" s="63" t="s">
        <v>158</v>
      </c>
      <c r="E536" s="38" t="s">
        <v>3273</v>
      </c>
      <c r="F536" s="63" t="n">
        <v>6</v>
      </c>
      <c r="G536" s="64" t="n">
        <v>77374</v>
      </c>
      <c r="H536" s="63" t="n">
        <v>423.54</v>
      </c>
      <c r="I536" s="1" t="str">
        <f aca="false">E536&amp;"|"&amp;D536&amp;"|"&amp;B536&amp;"|"&amp;C536</f>
        <v>SÃO PAULO|POLO BASE|SP|LITORAL SUL</v>
      </c>
    </row>
    <row r="537" customFormat="false" ht="22.5" hidden="false" customHeight="true" outlineLevel="0" collapsed="false">
      <c r="A537" s="63" t="s">
        <v>3483</v>
      </c>
      <c r="B537" s="63" t="s">
        <v>3272</v>
      </c>
      <c r="C537" s="63" t="s">
        <v>2611</v>
      </c>
      <c r="D537" s="63" t="s">
        <v>158</v>
      </c>
      <c r="E537" s="38" t="s">
        <v>3318</v>
      </c>
      <c r="F537" s="63" t="n">
        <v>18</v>
      </c>
      <c r="G537" s="64" t="n">
        <v>184634</v>
      </c>
      <c r="H537" s="63" t="n">
        <v>1035.58</v>
      </c>
      <c r="I537" s="1" t="str">
        <f aca="false">E537&amp;"|"&amp;D537&amp;"|"&amp;B537&amp;"|"&amp;C537</f>
        <v>UBATUBA|POLO BASE|SP|LITORAL SUL</v>
      </c>
    </row>
    <row r="538" customFormat="false" ht="22.5" hidden="false" customHeight="true" outlineLevel="0" collapsed="false">
      <c r="A538" s="63" t="s">
        <v>3484</v>
      </c>
      <c r="B538" s="63" t="s">
        <v>2609</v>
      </c>
      <c r="C538" s="63" t="s">
        <v>2611</v>
      </c>
      <c r="D538" s="63" t="s">
        <v>187</v>
      </c>
      <c r="E538" s="38" t="s">
        <v>2610</v>
      </c>
      <c r="F538" s="63" t="n">
        <v>16</v>
      </c>
      <c r="G538" s="64" t="n">
        <v>111355</v>
      </c>
      <c r="H538" s="63" t="n">
        <v>659.36</v>
      </c>
      <c r="I538" s="1" t="str">
        <f aca="false">E538&amp;"|"&amp;D538&amp;"|"&amp;B538&amp;"|"&amp;C538</f>
        <v>CURITIBA|CASAI|PR|LITORAL SUL</v>
      </c>
    </row>
    <row r="539" customFormat="false" ht="22.5" hidden="false" customHeight="true" outlineLevel="0" collapsed="false">
      <c r="A539" s="63" t="s">
        <v>3484</v>
      </c>
      <c r="B539" s="63" t="s">
        <v>2609</v>
      </c>
      <c r="C539" s="63" t="s">
        <v>2611</v>
      </c>
      <c r="D539" s="63" t="s">
        <v>136</v>
      </c>
      <c r="E539" s="38" t="s">
        <v>2610</v>
      </c>
      <c r="F539" s="63" t="n">
        <v>40</v>
      </c>
      <c r="G539" s="64" t="n">
        <v>366800</v>
      </c>
      <c r="H539" s="63" t="n">
        <v>2084.225</v>
      </c>
      <c r="I539" s="1" t="str">
        <f aca="false">E539&amp;"|"&amp;D539&amp;"|"&amp;B539&amp;"|"&amp;C539</f>
        <v>CURITIBA|DSEI|PR|LITORAL SUL</v>
      </c>
    </row>
    <row r="540" customFormat="false" ht="22.5" hidden="false" customHeight="true" outlineLevel="0" collapsed="false">
      <c r="A540" s="63" t="s">
        <v>3484</v>
      </c>
      <c r="B540" s="63" t="s">
        <v>2609</v>
      </c>
      <c r="C540" s="63" t="s">
        <v>2611</v>
      </c>
      <c r="D540" s="63" t="s">
        <v>158</v>
      </c>
      <c r="E540" s="38" t="s">
        <v>2621</v>
      </c>
      <c r="F540" s="63" t="n">
        <v>137</v>
      </c>
      <c r="G540" s="64" t="n">
        <v>1363060</v>
      </c>
      <c r="H540" s="63" t="n">
        <v>7672.99</v>
      </c>
      <c r="I540" s="1" t="str">
        <f aca="false">E540&amp;"|"&amp;D540&amp;"|"&amp;B540&amp;"|"&amp;C540</f>
        <v>GUARAPUAVA|POLO BASE|PR|LITORAL SUL</v>
      </c>
    </row>
    <row r="541" customFormat="false" ht="22.5" hidden="false" customHeight="true" outlineLevel="0" collapsed="false">
      <c r="A541" s="63" t="s">
        <v>3484</v>
      </c>
      <c r="B541" s="63" t="s">
        <v>2609</v>
      </c>
      <c r="C541" s="63" t="s">
        <v>2611</v>
      </c>
      <c r="D541" s="63" t="s">
        <v>158</v>
      </c>
      <c r="E541" s="38" t="s">
        <v>2626</v>
      </c>
      <c r="F541" s="63" t="n">
        <v>26</v>
      </c>
      <c r="G541" s="64" t="n">
        <v>287800</v>
      </c>
      <c r="H541" s="63" t="n">
        <v>1600.3</v>
      </c>
      <c r="I541" s="1" t="str">
        <f aca="false">E541&amp;"|"&amp;D541&amp;"|"&amp;B541&amp;"|"&amp;C541</f>
        <v>GUAÍRA|POLO BASE|PR|LITORAL SUL</v>
      </c>
    </row>
    <row r="542" customFormat="false" ht="22.5" hidden="false" customHeight="true" outlineLevel="0" collapsed="false">
      <c r="A542" s="63" t="s">
        <v>3484</v>
      </c>
      <c r="B542" s="63" t="s">
        <v>2609</v>
      </c>
      <c r="C542" s="63" t="s">
        <v>2611</v>
      </c>
      <c r="D542" s="63" t="s">
        <v>158</v>
      </c>
      <c r="E542" s="38" t="s">
        <v>2632</v>
      </c>
      <c r="F542" s="63" t="n">
        <v>74</v>
      </c>
      <c r="G542" s="64" t="n">
        <v>704968</v>
      </c>
      <c r="H542" s="63" t="n">
        <v>3989.7</v>
      </c>
      <c r="I542" s="1" t="str">
        <f aca="false">E542&amp;"|"&amp;D542&amp;"|"&amp;B542&amp;"|"&amp;C542</f>
        <v>LONDRINA|POLO BASE|PR|LITORAL SUL</v>
      </c>
    </row>
    <row r="543" customFormat="false" ht="22.5" hidden="false" customHeight="true" outlineLevel="0" collapsed="false">
      <c r="A543" s="63" t="s">
        <v>3484</v>
      </c>
      <c r="B543" s="63" t="s">
        <v>2609</v>
      </c>
      <c r="C543" s="63" t="s">
        <v>2611</v>
      </c>
      <c r="D543" s="63" t="s">
        <v>158</v>
      </c>
      <c r="E543" s="38" t="s">
        <v>2638</v>
      </c>
      <c r="F543" s="63" t="n">
        <v>17</v>
      </c>
      <c r="G543" s="64" t="n">
        <v>183611</v>
      </c>
      <c r="H543" s="63" t="n">
        <v>1023.75</v>
      </c>
      <c r="I543" s="1" t="str">
        <f aca="false">E543&amp;"|"&amp;D543&amp;"|"&amp;B543&amp;"|"&amp;C543</f>
        <v>PARANAGUÁ|POLO BASE|PR|LITORAL SUL</v>
      </c>
    </row>
    <row r="544" customFormat="false" ht="22.5" hidden="false" customHeight="true" outlineLevel="0" collapsed="false">
      <c r="A544" s="63" t="s">
        <v>3484</v>
      </c>
      <c r="B544" s="63" t="s">
        <v>2609</v>
      </c>
      <c r="C544" s="63" t="s">
        <v>2611</v>
      </c>
      <c r="D544" s="63" t="s">
        <v>158</v>
      </c>
      <c r="E544" s="38" t="s">
        <v>2644</v>
      </c>
      <c r="F544" s="63" t="n">
        <v>27</v>
      </c>
      <c r="G544" s="64" t="n">
        <v>271015</v>
      </c>
      <c r="H544" s="63" t="n">
        <v>1523.99</v>
      </c>
      <c r="I544" s="1" t="str">
        <f aca="false">E544&amp;"|"&amp;D544&amp;"|"&amp;B544&amp;"|"&amp;C544</f>
        <v>SANTA HELENA|POLO BASE|PR|LITORAL SUL</v>
      </c>
    </row>
    <row r="545" customFormat="false" ht="22.5" hidden="false" customHeight="true" outlineLevel="0" collapsed="false">
      <c r="A545" s="63" t="s">
        <v>3484</v>
      </c>
      <c r="B545" s="63" t="s">
        <v>3195</v>
      </c>
      <c r="C545" s="63" t="s">
        <v>3197</v>
      </c>
      <c r="D545" s="63" t="s">
        <v>158</v>
      </c>
      <c r="E545" s="38" t="s">
        <v>3196</v>
      </c>
      <c r="F545" s="63" t="n">
        <v>32</v>
      </c>
      <c r="G545" s="64" t="n">
        <v>347366</v>
      </c>
      <c r="H545" s="63" t="n">
        <v>1935.7</v>
      </c>
      <c r="I545" s="1" t="str">
        <f aca="false">E545&amp;"|"&amp;D545&amp;"|"&amp;B545&amp;"|"&amp;C545</f>
        <v>BARRA DO RIBEIRO|POLO BASE|RS|INTERIOR SUL</v>
      </c>
    </row>
    <row r="546" customFormat="false" ht="22.5" hidden="false" customHeight="true" outlineLevel="0" collapsed="false">
      <c r="A546" s="63" t="s">
        <v>3484</v>
      </c>
      <c r="B546" s="63" t="s">
        <v>3195</v>
      </c>
      <c r="C546" s="63" t="s">
        <v>3197</v>
      </c>
      <c r="D546" s="63" t="s">
        <v>158</v>
      </c>
      <c r="E546" s="38" t="s">
        <v>3203</v>
      </c>
      <c r="F546" s="63" t="n">
        <v>114</v>
      </c>
      <c r="G546" s="64" t="n">
        <v>1123535</v>
      </c>
      <c r="H546" s="63" t="n">
        <v>6326.19</v>
      </c>
      <c r="I546" s="1" t="str">
        <f aca="false">E546&amp;"|"&amp;D546&amp;"|"&amp;B546&amp;"|"&amp;C546</f>
        <v>GUARITA|POLO BASE|RS|INTERIOR SUL</v>
      </c>
    </row>
    <row r="547" customFormat="false" ht="22.5" hidden="false" customHeight="true" outlineLevel="0" collapsed="false">
      <c r="A547" s="63" t="s">
        <v>3484</v>
      </c>
      <c r="B547" s="63" t="s">
        <v>3195</v>
      </c>
      <c r="C547" s="63" t="s">
        <v>3197</v>
      </c>
      <c r="D547" s="63" t="s">
        <v>158</v>
      </c>
      <c r="E547" s="38" t="s">
        <v>3208</v>
      </c>
      <c r="F547" s="63" t="n">
        <v>113</v>
      </c>
      <c r="G547" s="64" t="n">
        <v>1118860</v>
      </c>
      <c r="H547" s="63" t="n">
        <v>6302.01</v>
      </c>
      <c r="I547" s="1" t="str">
        <f aca="false">E547&amp;"|"&amp;D547&amp;"|"&amp;B547&amp;"|"&amp;C547</f>
        <v>NONOAI|POLO BASE|RS|INTERIOR SUL</v>
      </c>
    </row>
    <row r="548" customFormat="false" ht="22.5" hidden="false" customHeight="true" outlineLevel="0" collapsed="false">
      <c r="A548" s="63" t="s">
        <v>3484</v>
      </c>
      <c r="B548" s="63" t="s">
        <v>3195</v>
      </c>
      <c r="C548" s="63" t="s">
        <v>3197</v>
      </c>
      <c r="D548" s="63" t="s">
        <v>158</v>
      </c>
      <c r="E548" s="38" t="s">
        <v>3213</v>
      </c>
      <c r="F548" s="63" t="n">
        <v>25</v>
      </c>
      <c r="G548" s="64" t="n">
        <v>268968</v>
      </c>
      <c r="H548" s="63" t="n">
        <v>1500.33</v>
      </c>
      <c r="I548" s="1" t="str">
        <f aca="false">E548&amp;"|"&amp;D548&amp;"|"&amp;B548&amp;"|"&amp;C548</f>
        <v>OSÓRIO|POLO BASE|RS|INTERIOR SUL</v>
      </c>
    </row>
    <row r="549" customFormat="false" ht="22.5" hidden="false" customHeight="true" outlineLevel="0" collapsed="false">
      <c r="A549" s="63" t="s">
        <v>3484</v>
      </c>
      <c r="B549" s="63" t="s">
        <v>3195</v>
      </c>
      <c r="C549" s="63" t="s">
        <v>3197</v>
      </c>
      <c r="D549" s="63" t="s">
        <v>158</v>
      </c>
      <c r="E549" s="38" t="s">
        <v>3218</v>
      </c>
      <c r="F549" s="63" t="n">
        <v>205</v>
      </c>
      <c r="G549" s="64" t="n">
        <v>2072616</v>
      </c>
      <c r="H549" s="63" t="n">
        <v>11641.955</v>
      </c>
      <c r="I549" s="1" t="str">
        <f aca="false">E549&amp;"|"&amp;D549&amp;"|"&amp;B549&amp;"|"&amp;C549</f>
        <v>PASSO FUNDO|POLO BASE|RS|INTERIOR SUL</v>
      </c>
    </row>
    <row r="550" customFormat="false" ht="22.5" hidden="false" customHeight="true" outlineLevel="0" collapsed="false">
      <c r="A550" s="63" t="s">
        <v>3484</v>
      </c>
      <c r="B550" s="63" t="s">
        <v>3195</v>
      </c>
      <c r="C550" s="63" t="s">
        <v>3197</v>
      </c>
      <c r="D550" s="63" t="s">
        <v>158</v>
      </c>
      <c r="E550" s="38" t="s">
        <v>3223</v>
      </c>
      <c r="F550" s="63" t="n">
        <v>70</v>
      </c>
      <c r="G550" s="64" t="n">
        <v>760234</v>
      </c>
      <c r="H550" s="63" t="n">
        <v>4236.18</v>
      </c>
      <c r="I550" s="1" t="str">
        <f aca="false">E550&amp;"|"&amp;D550&amp;"|"&amp;B550&amp;"|"&amp;C550</f>
        <v>PORTO ALEGRE|POLO BASE|RS|INTERIOR SUL</v>
      </c>
    </row>
    <row r="551" customFormat="false" ht="22.5" hidden="false" customHeight="true" outlineLevel="0" collapsed="false">
      <c r="A551" s="63" t="s">
        <v>3484</v>
      </c>
      <c r="B551" s="63" t="s">
        <v>3195</v>
      </c>
      <c r="C551" s="63" t="s">
        <v>3197</v>
      </c>
      <c r="D551" s="63" t="s">
        <v>158</v>
      </c>
      <c r="E551" s="38" t="s">
        <v>3228</v>
      </c>
      <c r="F551" s="63" t="n">
        <v>23</v>
      </c>
      <c r="G551" s="64" t="n">
        <v>249112</v>
      </c>
      <c r="H551" s="63" t="n">
        <v>1388.53</v>
      </c>
      <c r="I551" s="1" t="str">
        <f aca="false">E551&amp;"|"&amp;D551&amp;"|"&amp;B551&amp;"|"&amp;C551</f>
        <v>VIAMÃO|POLO BASE|RS|INTERIOR SUL</v>
      </c>
    </row>
    <row r="552" customFormat="false" ht="22.5" hidden="false" customHeight="true" outlineLevel="0" collapsed="false">
      <c r="A552" s="63" t="s">
        <v>3484</v>
      </c>
      <c r="B552" s="63" t="s">
        <v>3233</v>
      </c>
      <c r="C552" s="63" t="s">
        <v>3197</v>
      </c>
      <c r="D552" s="63" t="s">
        <v>158</v>
      </c>
      <c r="E552" s="38" t="s">
        <v>3234</v>
      </c>
      <c r="F552" s="63" t="n">
        <v>33</v>
      </c>
      <c r="G552" s="64" t="n">
        <v>354326</v>
      </c>
      <c r="H552" s="63" t="n">
        <v>1976.91</v>
      </c>
      <c r="I552" s="1" t="str">
        <f aca="false">E552&amp;"|"&amp;D552&amp;"|"&amp;B552&amp;"|"&amp;C552</f>
        <v>ARAQUARI|POLO BASE|SC|INTERIOR SUL</v>
      </c>
    </row>
    <row r="553" customFormat="false" ht="22.5" hidden="false" customHeight="true" outlineLevel="0" collapsed="false">
      <c r="A553" s="63" t="s">
        <v>3484</v>
      </c>
      <c r="B553" s="63" t="s">
        <v>3233</v>
      </c>
      <c r="C553" s="63" t="s">
        <v>3197</v>
      </c>
      <c r="D553" s="63" t="s">
        <v>158</v>
      </c>
      <c r="E553" s="38" t="s">
        <v>3239</v>
      </c>
      <c r="F553" s="63" t="n">
        <v>38</v>
      </c>
      <c r="G553" s="64" t="n">
        <v>353508</v>
      </c>
      <c r="H553" s="63" t="n">
        <v>2006.68</v>
      </c>
      <c r="I553" s="1" t="str">
        <f aca="false">E553&amp;"|"&amp;D553&amp;"|"&amp;B553&amp;"|"&amp;C553</f>
        <v>CHAPECÓ|POLO BASE|SC|INTERIOR SUL</v>
      </c>
    </row>
    <row r="554" customFormat="false" ht="22.5" hidden="false" customHeight="true" outlineLevel="0" collapsed="false">
      <c r="A554" s="63" t="s">
        <v>3484</v>
      </c>
      <c r="B554" s="63" t="s">
        <v>3233</v>
      </c>
      <c r="C554" s="63" t="s">
        <v>3197</v>
      </c>
      <c r="D554" s="63" t="s">
        <v>158</v>
      </c>
      <c r="E554" s="38" t="s">
        <v>3244</v>
      </c>
      <c r="F554" s="63" t="n">
        <v>35</v>
      </c>
      <c r="G554" s="64" t="n">
        <v>391989</v>
      </c>
      <c r="H554" s="63" t="n">
        <v>2176.85</v>
      </c>
      <c r="I554" s="1" t="str">
        <f aca="false">E554&amp;"|"&amp;D554&amp;"|"&amp;B554&amp;"|"&amp;C554</f>
        <v>FLORIANÓPOLIS|POLO BASE|SC|INTERIOR SUL</v>
      </c>
    </row>
    <row r="555" customFormat="false" ht="22.5" hidden="false" customHeight="true" outlineLevel="0" collapsed="false">
      <c r="A555" s="63" t="s">
        <v>3484</v>
      </c>
      <c r="B555" s="63" t="s">
        <v>3233</v>
      </c>
      <c r="C555" s="63" t="s">
        <v>3197</v>
      </c>
      <c r="D555" s="63" t="s">
        <v>136</v>
      </c>
      <c r="E555" s="38" t="s">
        <v>3244</v>
      </c>
      <c r="F555" s="63" t="n">
        <v>82</v>
      </c>
      <c r="G555" s="64" t="n">
        <v>837186</v>
      </c>
      <c r="H555" s="63" t="n">
        <v>4696.445</v>
      </c>
      <c r="I555" s="1" t="str">
        <f aca="false">E555&amp;"|"&amp;D555&amp;"|"&amp;B555&amp;"|"&amp;C555</f>
        <v>FLORIANÓPOLIS|DSEI|SC|INTERIOR SUL</v>
      </c>
    </row>
    <row r="556" customFormat="false" ht="22.5" hidden="false" customHeight="true" outlineLevel="0" collapsed="false">
      <c r="A556" s="63" t="s">
        <v>3484</v>
      </c>
      <c r="B556" s="63" t="s">
        <v>3233</v>
      </c>
      <c r="C556" s="63" t="s">
        <v>3197</v>
      </c>
      <c r="D556" s="63" t="s">
        <v>158</v>
      </c>
      <c r="E556" s="38" t="s">
        <v>3254</v>
      </c>
      <c r="F556" s="63" t="n">
        <v>82</v>
      </c>
      <c r="G556" s="64" t="n">
        <v>842607</v>
      </c>
      <c r="H556" s="63" t="n">
        <v>4722.185</v>
      </c>
      <c r="I556" s="1" t="str">
        <f aca="false">E556&amp;"|"&amp;D556&amp;"|"&amp;B556&amp;"|"&amp;C556</f>
        <v>IPUAÇU|POLO BASE|SC|INTERIOR SUL</v>
      </c>
    </row>
    <row r="557" customFormat="false" ht="22.5" hidden="false" customHeight="true" outlineLevel="0" collapsed="false">
      <c r="A557" s="63" t="s">
        <v>3484</v>
      </c>
      <c r="B557" s="63" t="s">
        <v>3233</v>
      </c>
      <c r="C557" s="63" t="s">
        <v>3197</v>
      </c>
      <c r="D557" s="63" t="s">
        <v>158</v>
      </c>
      <c r="E557" s="38" t="s">
        <v>3259</v>
      </c>
      <c r="F557" s="63" t="n">
        <v>45</v>
      </c>
      <c r="G557" s="64" t="n">
        <v>414097</v>
      </c>
      <c r="H557" s="63" t="n">
        <v>2353.91</v>
      </c>
      <c r="I557" s="1" t="str">
        <f aca="false">E557&amp;"|"&amp;D557&amp;"|"&amp;B557&amp;"|"&amp;C557</f>
        <v>JOSÉ BOITEUX|POLO BASE|SC|INTERIOR SUL</v>
      </c>
    </row>
    <row r="558" customFormat="false" ht="22.5" hidden="false" customHeight="true" outlineLevel="0" collapsed="false">
      <c r="A558" s="63"/>
      <c r="B558" s="63"/>
      <c r="C558" s="63"/>
      <c r="D558" s="63"/>
      <c r="E558" s="63"/>
      <c r="F558" s="63"/>
      <c r="G558" s="64"/>
      <c r="H558" s="63"/>
    </row>
    <row r="559" customFormat="false" ht="22.5" hidden="false" customHeight="true" outlineLevel="0" collapsed="false">
      <c r="A559" s="63"/>
      <c r="B559" s="63"/>
      <c r="C559" s="63"/>
      <c r="D559" s="63"/>
      <c r="E559" s="63"/>
      <c r="F559" s="63"/>
      <c r="G559" s="64"/>
      <c r="H559" s="63"/>
    </row>
    <row r="560" customFormat="false" ht="22.5" hidden="false" customHeight="true" outlineLevel="0" collapsed="false">
      <c r="A560" s="63"/>
      <c r="B560" s="63"/>
      <c r="C560" s="63"/>
      <c r="D560" s="63"/>
      <c r="E560" s="63"/>
      <c r="F560" s="63"/>
      <c r="G560" s="64"/>
      <c r="H560" s="63"/>
    </row>
    <row r="561" customFormat="false" ht="22.5" hidden="false" customHeight="true" outlineLevel="0" collapsed="false">
      <c r="A561" s="63"/>
      <c r="B561" s="63"/>
      <c r="C561" s="63"/>
      <c r="D561" s="63"/>
      <c r="E561" s="63"/>
      <c r="F561" s="63"/>
      <c r="G561" s="64"/>
      <c r="H561" s="63"/>
    </row>
    <row r="562" customFormat="false" ht="22.5" hidden="false" customHeight="true" outlineLevel="0" collapsed="false">
      <c r="A562" s="63"/>
      <c r="B562" s="63"/>
      <c r="C562" s="63"/>
      <c r="D562" s="63"/>
      <c r="E562" s="63"/>
      <c r="F562" s="63"/>
      <c r="G562" s="64"/>
      <c r="H562" s="63"/>
    </row>
    <row r="563" customFormat="false" ht="22.5" hidden="false" customHeight="true" outlineLevel="0" collapsed="false">
      <c r="A563" s="63"/>
      <c r="B563" s="63"/>
      <c r="C563" s="63"/>
      <c r="D563" s="63"/>
      <c r="E563" s="63"/>
      <c r="F563" s="63"/>
      <c r="G563" s="64"/>
      <c r="H563" s="63"/>
    </row>
    <row r="564" customFormat="false" ht="22.5" hidden="false" customHeight="true" outlineLevel="0" collapsed="false">
      <c r="A564" s="63"/>
      <c r="B564" s="63"/>
      <c r="C564" s="63"/>
      <c r="D564" s="63"/>
      <c r="E564" s="63"/>
      <c r="F564" s="63"/>
      <c r="G564" s="64"/>
      <c r="H564" s="63"/>
    </row>
    <row r="565" customFormat="false" ht="22.5" hidden="false" customHeight="true" outlineLevel="0" collapsed="false">
      <c r="A565" s="63"/>
      <c r="B565" s="63"/>
      <c r="C565" s="63"/>
      <c r="D565" s="63"/>
      <c r="E565" s="63"/>
      <c r="F565" s="63"/>
      <c r="G565" s="64"/>
      <c r="H565" s="63"/>
    </row>
    <row r="566" customFormat="false" ht="22.5" hidden="false" customHeight="true" outlineLevel="0" collapsed="false">
      <c r="A566" s="63"/>
      <c r="B566" s="63"/>
      <c r="C566" s="63"/>
      <c r="D566" s="63"/>
      <c r="E566" s="63"/>
      <c r="F566" s="63"/>
      <c r="G566" s="64"/>
      <c r="H566" s="63"/>
    </row>
    <row r="567" customFormat="false" ht="22.5" hidden="false" customHeight="true" outlineLevel="0" collapsed="false">
      <c r="A567" s="63"/>
      <c r="B567" s="63"/>
      <c r="C567" s="63"/>
      <c r="D567" s="63"/>
      <c r="E567" s="63"/>
      <c r="F567" s="63"/>
      <c r="G567" s="64"/>
      <c r="H567" s="63"/>
    </row>
    <row r="568" customFormat="false" ht="22.5" hidden="false" customHeight="true" outlineLevel="0" collapsed="false">
      <c r="A568" s="63"/>
      <c r="B568" s="63"/>
      <c r="C568" s="63"/>
      <c r="D568" s="63"/>
      <c r="E568" s="63"/>
      <c r="F568" s="63"/>
      <c r="G568" s="64"/>
      <c r="H568" s="63"/>
    </row>
    <row r="569" customFormat="false" ht="22.5" hidden="false" customHeight="true" outlineLevel="0" collapsed="false">
      <c r="A569" s="63"/>
      <c r="B569" s="63"/>
      <c r="C569" s="63"/>
      <c r="D569" s="63"/>
      <c r="E569" s="63"/>
      <c r="F569" s="63"/>
      <c r="G569" s="64"/>
      <c r="H569" s="63"/>
    </row>
    <row r="570" customFormat="false" ht="22.5" hidden="false" customHeight="true" outlineLevel="0" collapsed="false">
      <c r="A570" s="63"/>
      <c r="B570" s="63"/>
      <c r="C570" s="63"/>
      <c r="D570" s="63"/>
      <c r="E570" s="63"/>
      <c r="F570" s="63"/>
      <c r="G570" s="64"/>
      <c r="H570" s="63"/>
    </row>
    <row r="571" customFormat="false" ht="22.5" hidden="false" customHeight="true" outlineLevel="0" collapsed="false">
      <c r="A571" s="63"/>
      <c r="B571" s="63"/>
      <c r="C571" s="63"/>
      <c r="D571" s="63"/>
      <c r="E571" s="63"/>
      <c r="F571" s="63"/>
      <c r="G571" s="64"/>
      <c r="H571" s="63"/>
    </row>
    <row r="572" customFormat="false" ht="22.5" hidden="false" customHeight="true" outlineLevel="0" collapsed="false">
      <c r="A572" s="63"/>
      <c r="B572" s="63"/>
      <c r="C572" s="63"/>
      <c r="D572" s="63"/>
      <c r="E572" s="63"/>
      <c r="F572" s="63"/>
      <c r="G572" s="64"/>
      <c r="H572" s="63"/>
    </row>
    <row r="573" customFormat="false" ht="22.5" hidden="false" customHeight="true" outlineLevel="0" collapsed="false">
      <c r="A573" s="63"/>
      <c r="B573" s="63"/>
      <c r="C573" s="63"/>
      <c r="D573" s="63"/>
      <c r="E573" s="63"/>
      <c r="F573" s="63"/>
      <c r="G573" s="64"/>
      <c r="H573" s="63"/>
    </row>
    <row r="574" customFormat="false" ht="22.5" hidden="false" customHeight="true" outlineLevel="0" collapsed="false">
      <c r="A574" s="63"/>
      <c r="B574" s="63"/>
      <c r="C574" s="63"/>
      <c r="D574" s="63"/>
      <c r="E574" s="63"/>
      <c r="F574" s="63"/>
      <c r="G574" s="64"/>
      <c r="H574" s="63"/>
    </row>
    <row r="575" customFormat="false" ht="22.5" hidden="false" customHeight="true" outlineLevel="0" collapsed="false">
      <c r="A575" s="66"/>
      <c r="B575" s="66"/>
      <c r="C575" s="66"/>
      <c r="D575" s="66"/>
      <c r="E575" s="66"/>
      <c r="F575" s="66"/>
      <c r="G575" s="67"/>
      <c r="H575" s="66"/>
    </row>
    <row r="576" customFormat="false" ht="22.5" hidden="false" customHeight="true" outlineLevel="0" collapsed="false">
      <c r="A576" s="63"/>
      <c r="B576" s="63"/>
      <c r="C576" s="63"/>
      <c r="D576" s="63"/>
      <c r="E576" s="63"/>
      <c r="F576" s="63"/>
      <c r="G576" s="64"/>
      <c r="H576" s="63"/>
    </row>
    <row r="577" customFormat="false" ht="22.5" hidden="false" customHeight="true" outlineLevel="0" collapsed="false">
      <c r="A577" s="66"/>
      <c r="B577" s="66"/>
      <c r="C577" s="66"/>
      <c r="D577" s="66"/>
      <c r="E577" s="66"/>
      <c r="F577" s="66"/>
      <c r="G577" s="67"/>
      <c r="H577" s="66"/>
    </row>
    <row r="578" customFormat="false" ht="22.5" hidden="false" customHeight="true" outlineLevel="0" collapsed="false">
      <c r="A578" s="63"/>
      <c r="B578" s="63"/>
      <c r="C578" s="63"/>
      <c r="D578" s="63"/>
      <c r="E578" s="63"/>
      <c r="F578" s="63"/>
      <c r="G578" s="64"/>
      <c r="H578" s="63"/>
    </row>
    <row r="579" customFormat="false" ht="22.5" hidden="false" customHeight="true" outlineLevel="0" collapsed="false">
      <c r="A579" s="66"/>
      <c r="B579" s="66"/>
      <c r="C579" s="66"/>
      <c r="D579" s="66"/>
      <c r="E579" s="66"/>
      <c r="F579" s="66"/>
      <c r="G579" s="67"/>
      <c r="H579" s="66"/>
    </row>
    <row r="580" customFormat="false" ht="22.5" hidden="false" customHeight="true" outlineLevel="0" collapsed="false">
      <c r="A580" s="63"/>
      <c r="B580" s="63"/>
      <c r="C580" s="63"/>
      <c r="D580" s="63"/>
      <c r="E580" s="63"/>
      <c r="F580" s="63"/>
      <c r="G580" s="64"/>
      <c r="H580" s="63"/>
    </row>
    <row r="581" customFormat="false" ht="22.5" hidden="false" customHeight="true" outlineLevel="0" collapsed="false">
      <c r="A581" s="63"/>
      <c r="B581" s="63"/>
      <c r="C581" s="63"/>
      <c r="D581" s="63"/>
      <c r="E581" s="63"/>
      <c r="F581" s="63"/>
      <c r="G581" s="64"/>
      <c r="H581" s="63"/>
    </row>
    <row r="582" customFormat="false" ht="22.5" hidden="false" customHeight="true" outlineLevel="0" collapsed="false">
      <c r="A582" s="63"/>
      <c r="B582" s="63"/>
      <c r="C582" s="63"/>
      <c r="D582" s="63"/>
      <c r="E582" s="63"/>
      <c r="F582" s="63"/>
      <c r="G582" s="64"/>
      <c r="H582" s="63"/>
    </row>
    <row r="583" customFormat="false" ht="22.5" hidden="false" customHeight="true" outlineLevel="0" collapsed="false">
      <c r="A583" s="63"/>
      <c r="B583" s="63"/>
      <c r="C583" s="63"/>
      <c r="D583" s="63"/>
      <c r="E583" s="63"/>
      <c r="F583" s="63"/>
      <c r="G583" s="64"/>
      <c r="H583" s="63"/>
    </row>
    <row r="584" customFormat="false" ht="22.5" hidden="false" customHeight="true" outlineLevel="0" collapsed="false">
      <c r="A584" s="63"/>
      <c r="B584" s="63"/>
      <c r="C584" s="63"/>
      <c r="D584" s="63"/>
      <c r="E584" s="63"/>
      <c r="F584" s="63"/>
      <c r="G584" s="64"/>
      <c r="H584" s="63"/>
    </row>
    <row r="585" customFormat="false" ht="22.5" hidden="false" customHeight="true" outlineLevel="0" collapsed="false">
      <c r="A585" s="63"/>
      <c r="B585" s="63"/>
      <c r="C585" s="63"/>
      <c r="D585" s="63"/>
      <c r="E585" s="63"/>
      <c r="F585" s="63"/>
      <c r="G585" s="64"/>
      <c r="H585" s="63"/>
    </row>
    <row r="586" customFormat="false" ht="22.5" hidden="false" customHeight="true" outlineLevel="0" collapsed="false">
      <c r="A586" s="63"/>
      <c r="B586" s="63"/>
      <c r="C586" s="63"/>
      <c r="D586" s="63"/>
      <c r="E586" s="63"/>
      <c r="F586" s="63"/>
      <c r="G586" s="64"/>
      <c r="H586" s="63"/>
    </row>
    <row r="587" customFormat="false" ht="22.5" hidden="false" customHeight="true" outlineLevel="0" collapsed="false">
      <c r="A587" s="63"/>
      <c r="B587" s="63"/>
      <c r="C587" s="63"/>
      <c r="D587" s="63"/>
      <c r="E587" s="63"/>
      <c r="F587" s="63"/>
      <c r="G587" s="64"/>
      <c r="H587" s="63"/>
    </row>
    <row r="588" customFormat="false" ht="22.5" hidden="false" customHeight="true" outlineLevel="0" collapsed="false">
      <c r="A588" s="63"/>
      <c r="B588" s="63"/>
      <c r="C588" s="63"/>
      <c r="D588" s="63"/>
      <c r="E588" s="63"/>
      <c r="F588" s="63"/>
      <c r="G588" s="64"/>
      <c r="H588" s="63"/>
    </row>
    <row r="589" customFormat="false" ht="22.5" hidden="false" customHeight="true" outlineLevel="0" collapsed="false">
      <c r="A589" s="66"/>
      <c r="B589" s="66"/>
      <c r="C589" s="66"/>
      <c r="D589" s="66"/>
      <c r="E589" s="66"/>
      <c r="F589" s="66"/>
      <c r="G589" s="67"/>
      <c r="H589" s="66"/>
    </row>
    <row r="590" customFormat="false" ht="22.5" hidden="false" customHeight="true" outlineLevel="0" collapsed="false">
      <c r="A590" s="68"/>
      <c r="B590" s="68"/>
      <c r="C590" s="68"/>
      <c r="D590" s="68"/>
      <c r="E590" s="68"/>
      <c r="F590" s="69"/>
      <c r="G590" s="70"/>
      <c r="H590" s="69"/>
    </row>
    <row r="591" customFormat="false" ht="22.5" hidden="false" customHeight="true" outlineLevel="0" collapsed="false">
      <c r="A591" s="63"/>
      <c r="B591" s="63"/>
      <c r="C591" s="63"/>
      <c r="D591" s="63"/>
      <c r="E591" s="63"/>
      <c r="F591" s="63"/>
      <c r="G591" s="64"/>
      <c r="H591" s="63"/>
    </row>
    <row r="592" customFormat="false" ht="22.5" hidden="false" customHeight="true" outlineLevel="0" collapsed="false">
      <c r="A592" s="63"/>
      <c r="B592" s="63"/>
      <c r="C592" s="63"/>
      <c r="D592" s="63"/>
      <c r="E592" s="63"/>
      <c r="F592" s="63"/>
      <c r="G592" s="64"/>
      <c r="H592" s="63"/>
    </row>
    <row r="593" customFormat="false" ht="22.5" hidden="false" customHeight="true" outlineLevel="0" collapsed="false">
      <c r="A593" s="63"/>
      <c r="B593" s="63"/>
      <c r="C593" s="63"/>
      <c r="D593" s="63"/>
      <c r="E593" s="63"/>
      <c r="F593" s="63"/>
      <c r="G593" s="64"/>
      <c r="H593" s="63"/>
    </row>
    <row r="594" customFormat="false" ht="22.5" hidden="false" customHeight="true" outlineLevel="0" collapsed="false">
      <c r="A594" s="63"/>
      <c r="B594" s="63"/>
      <c r="C594" s="63"/>
      <c r="D594" s="63"/>
      <c r="E594" s="63"/>
      <c r="F594" s="63"/>
      <c r="G594" s="64"/>
      <c r="H594" s="63"/>
    </row>
    <row r="595" customFormat="false" ht="22.5" hidden="false" customHeight="true" outlineLevel="0" collapsed="false">
      <c r="A595" s="63"/>
      <c r="B595" s="63"/>
      <c r="C595" s="63"/>
      <c r="D595" s="63"/>
      <c r="E595" s="63"/>
      <c r="F595" s="63"/>
      <c r="G595" s="64"/>
      <c r="H595" s="63"/>
      <c r="N595" s="65"/>
      <c r="O595" s="65"/>
      <c r="P595" s="65"/>
    </row>
    <row r="596" customFormat="false" ht="22.5" hidden="false" customHeight="true" outlineLevel="0" collapsed="false">
      <c r="A596" s="63"/>
      <c r="B596" s="63"/>
      <c r="C596" s="63"/>
      <c r="D596" s="63"/>
      <c r="E596" s="63"/>
      <c r="F596" s="63"/>
      <c r="G596" s="64"/>
      <c r="H596" s="63"/>
      <c r="N596" s="65"/>
      <c r="O596" s="65"/>
      <c r="P596" s="65"/>
    </row>
    <row r="597" customFormat="false" ht="22.5" hidden="false" customHeight="true" outlineLevel="0" collapsed="false">
      <c r="A597" s="63"/>
      <c r="B597" s="63"/>
      <c r="C597" s="63"/>
      <c r="D597" s="63"/>
      <c r="E597" s="63"/>
      <c r="F597" s="63"/>
      <c r="G597" s="64"/>
      <c r="H597" s="63"/>
    </row>
    <row r="598" customFormat="false" ht="22.5" hidden="false" customHeight="true" outlineLevel="0" collapsed="false">
      <c r="A598" s="66"/>
      <c r="B598" s="66"/>
      <c r="C598" s="66"/>
      <c r="D598" s="66"/>
      <c r="E598" s="66"/>
      <c r="F598" s="66"/>
      <c r="G598" s="67"/>
      <c r="H598" s="66"/>
    </row>
    <row r="599" customFormat="false" ht="22.5" hidden="false" customHeight="true" outlineLevel="0" collapsed="false">
      <c r="A599" s="63"/>
      <c r="B599" s="63"/>
      <c r="C599" s="63"/>
      <c r="D599" s="63"/>
      <c r="E599" s="63"/>
      <c r="F599" s="63"/>
      <c r="G599" s="64"/>
      <c r="H599" s="63"/>
    </row>
    <row r="600" customFormat="false" ht="22.5" hidden="false" customHeight="true" outlineLevel="0" collapsed="false">
      <c r="A600" s="63"/>
      <c r="B600" s="63"/>
      <c r="C600" s="63"/>
      <c r="D600" s="63"/>
      <c r="E600" s="63"/>
      <c r="F600" s="63"/>
      <c r="G600" s="64"/>
      <c r="H600" s="63"/>
    </row>
    <row r="601" customFormat="false" ht="22.5" hidden="false" customHeight="true" outlineLevel="0" collapsed="false">
      <c r="A601" s="63"/>
      <c r="B601" s="63"/>
      <c r="C601" s="63"/>
      <c r="D601" s="63"/>
      <c r="E601" s="63"/>
      <c r="F601" s="63"/>
      <c r="G601" s="64"/>
      <c r="H601" s="63"/>
    </row>
    <row r="602" customFormat="false" ht="22.5" hidden="false" customHeight="true" outlineLevel="0" collapsed="false">
      <c r="A602" s="63"/>
      <c r="B602" s="63"/>
      <c r="C602" s="63"/>
      <c r="D602" s="63"/>
      <c r="E602" s="63"/>
      <c r="F602" s="63"/>
      <c r="G602" s="64"/>
      <c r="H602" s="63"/>
    </row>
    <row r="603" customFormat="false" ht="22.5" hidden="false" customHeight="true" outlineLevel="0" collapsed="false">
      <c r="A603" s="63"/>
      <c r="B603" s="63"/>
      <c r="C603" s="63"/>
      <c r="D603" s="63"/>
      <c r="E603" s="63"/>
      <c r="F603" s="63"/>
      <c r="G603" s="64"/>
      <c r="H603" s="63"/>
    </row>
    <row r="604" customFormat="false" ht="22.5" hidden="false" customHeight="true" outlineLevel="0" collapsed="false">
      <c r="A604" s="63"/>
      <c r="B604" s="63"/>
      <c r="C604" s="63"/>
      <c r="D604" s="63"/>
      <c r="E604" s="63"/>
      <c r="F604" s="63"/>
      <c r="G604" s="64"/>
      <c r="H604" s="63"/>
      <c r="J604" s="65"/>
      <c r="K604" s="65"/>
      <c r="L604" s="65"/>
    </row>
    <row r="605" customFormat="false" ht="22.5" hidden="false" customHeight="true" outlineLevel="0" collapsed="false">
      <c r="A605" s="63"/>
      <c r="B605" s="63"/>
      <c r="C605" s="63"/>
      <c r="D605" s="63"/>
      <c r="E605" s="63"/>
      <c r="F605" s="63"/>
      <c r="G605" s="64"/>
      <c r="H605" s="63"/>
    </row>
    <row r="606" customFormat="false" ht="22.5" hidden="false" customHeight="true" outlineLevel="0" collapsed="false">
      <c r="A606" s="66"/>
      <c r="B606" s="66"/>
      <c r="C606" s="66"/>
      <c r="D606" s="66"/>
      <c r="E606" s="66"/>
      <c r="F606" s="66"/>
      <c r="G606" s="67"/>
      <c r="H606" s="66"/>
    </row>
    <row r="607" customFormat="false" ht="22.5" hidden="false" customHeight="true" outlineLevel="0" collapsed="false">
      <c r="A607" s="63"/>
      <c r="B607" s="63"/>
      <c r="C607" s="63"/>
      <c r="D607" s="63"/>
      <c r="E607" s="63"/>
      <c r="F607" s="63"/>
      <c r="G607" s="64"/>
      <c r="H607" s="63"/>
    </row>
    <row r="608" customFormat="false" ht="22.5" hidden="false" customHeight="true" outlineLevel="0" collapsed="false">
      <c r="A608" s="63"/>
      <c r="B608" s="63"/>
      <c r="C608" s="63"/>
      <c r="D608" s="63"/>
      <c r="E608" s="63"/>
      <c r="F608" s="63"/>
      <c r="G608" s="64"/>
      <c r="H608" s="63"/>
    </row>
    <row r="609" customFormat="false" ht="22.5" hidden="false" customHeight="true" outlineLevel="0" collapsed="false">
      <c r="A609" s="63"/>
      <c r="B609" s="63"/>
      <c r="C609" s="63"/>
      <c r="D609" s="63"/>
      <c r="E609" s="63"/>
      <c r="F609" s="63"/>
      <c r="G609" s="64"/>
      <c r="H609" s="63"/>
    </row>
    <row r="610" customFormat="false" ht="22.5" hidden="false" customHeight="true" outlineLevel="0" collapsed="false">
      <c r="A610" s="63"/>
      <c r="B610" s="63"/>
      <c r="C610" s="63"/>
      <c r="D610" s="63"/>
      <c r="E610" s="63"/>
      <c r="F610" s="63"/>
      <c r="G610" s="64"/>
      <c r="H610" s="63"/>
    </row>
    <row r="611" customFormat="false" ht="22.5" hidden="false" customHeight="true" outlineLevel="0" collapsed="false">
      <c r="A611" s="63"/>
      <c r="B611" s="63"/>
      <c r="C611" s="63"/>
      <c r="D611" s="63"/>
      <c r="E611" s="63"/>
      <c r="F611" s="63"/>
      <c r="G611" s="64"/>
      <c r="H611" s="63"/>
    </row>
    <row r="612" customFormat="false" ht="22.5" hidden="false" customHeight="true" outlineLevel="0" collapsed="false">
      <c r="A612" s="63"/>
      <c r="B612" s="63"/>
      <c r="C612" s="63"/>
      <c r="D612" s="63"/>
      <c r="E612" s="71"/>
      <c r="F612" s="63"/>
      <c r="G612" s="64"/>
      <c r="H612" s="63"/>
    </row>
    <row r="613" customFormat="false" ht="22.5" hidden="false" customHeight="true" outlineLevel="0" collapsed="false">
      <c r="A613" s="66"/>
      <c r="B613" s="66"/>
      <c r="C613" s="66"/>
      <c r="D613" s="66"/>
      <c r="E613" s="66"/>
      <c r="F613" s="66"/>
      <c r="G613" s="67"/>
      <c r="H613" s="66"/>
    </row>
    <row r="614" customFormat="false" ht="22.5" hidden="false" customHeight="true" outlineLevel="0" collapsed="false">
      <c r="A614" s="68"/>
      <c r="B614" s="68"/>
      <c r="C614" s="68"/>
      <c r="D614" s="72"/>
      <c r="E614" s="72"/>
      <c r="F614" s="69"/>
      <c r="G614" s="70"/>
      <c r="H614" s="69"/>
    </row>
    <row r="615" customFormat="false" ht="22.5" hidden="false" customHeight="true" outlineLevel="0" collapsed="false">
      <c r="A615" s="73"/>
      <c r="B615" s="73"/>
      <c r="C615" s="73"/>
      <c r="D615" s="73"/>
      <c r="E615" s="73"/>
      <c r="F615" s="74"/>
      <c r="G615" s="74"/>
      <c r="H615" s="74"/>
    </row>
  </sheetData>
  <dataValidations count="1">
    <dataValidation allowBlank="true" errorStyle="stop" operator="between" showDropDown="true" showErrorMessage="false" showInputMessage="false" sqref="G2:G615" type="custom">
      <formula1>AND(ISNUMBER(#ref!),(NOT(OR(NOT(ISERROR(DATEVALUE(#ref!))), AND(ISNUMBER(#ref!), LEFT(CELL("format", #ref!))="D")))))</formula1>
      <formula2>0</formula2>
    </dataValidation>
  </dataValidation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 &amp;Kffffff&amp;A</oddHeader>
    <oddFooter>&amp;C&amp;"Times New Roman,Regular"&amp;12 &amp;KffffffPágina &amp;P</oddFooter>
  </headerFooter>
  <tableParts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2026-10-13T01:27:16Z</dcterms:created>
  <dc:creator/>
  <dc:description/>
  <dc:language>pt-BR</dc:language>
  <cp:lastModifiedBy/>
  <dcterms:modified xsi:type="dcterms:W3CDTF">2026-10-13T01:38:55Z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